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azyn\WZRPO\DPE\AAAA 2021-2027 NAJNOWSZA PERSPEKTYWA\SZOP FEDS 2021-2027 ZWD\Zmiana SZOP FEDS 21-27 wersja 33- kwiecień 2026\www\"/>
    </mc:Choice>
  </mc:AlternateContent>
  <xr:revisionPtr revIDLastSave="0" documentId="8_{A7642511-3EEF-4ED1-8A0E-7E0BB93E0919}" xr6:coauthVersionLast="47" xr6:coauthVersionMax="47" xr10:uidLastSave="{00000000-0000-0000-0000-000000000000}"/>
  <bookViews>
    <workbookView xWindow="-120" yWindow="-120" windowWidth="29040" windowHeight="15720" xr2:uid="{3100422C-DA34-4682-9A89-3058CEB6CD6F}"/>
  </bookViews>
  <sheets>
    <sheet name="dział. SZOP FEDS v.033 " sheetId="1" r:id="rId1"/>
    <sheet name="KI - SZOP FEDS v.033" sheetId="2" r:id="rId2"/>
  </sheets>
  <definedNames>
    <definedName name="_xlnm._FilterDatabase" localSheetId="0" hidden="1">'dział. SZOP FEDS v.033 '!$A$7:$Q$80</definedName>
    <definedName name="_xlnm.Print_Area" localSheetId="0">'dział. SZOP FEDS v.033 '!$A$1:$Q$81</definedName>
    <definedName name="_xlnm.Print_Area" localSheetId="1">'KI - SZOP FEDS v.033'!$A$1:$F$180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1" i="2" l="1"/>
  <c r="P80" i="1"/>
  <c r="J79" i="1"/>
  <c r="I79" i="1" s="1"/>
  <c r="D79" i="1"/>
  <c r="O79" i="1" s="1"/>
  <c r="Q78" i="1"/>
  <c r="N78" i="1"/>
  <c r="M78" i="1"/>
  <c r="L78" i="1"/>
  <c r="K78" i="1"/>
  <c r="J78" i="1" s="1"/>
  <c r="I78" i="1" s="1"/>
  <c r="H78" i="1"/>
  <c r="G78" i="1"/>
  <c r="F78" i="1"/>
  <c r="E78" i="1"/>
  <c r="D78" i="1"/>
  <c r="O78" i="1" s="1"/>
  <c r="J77" i="1"/>
  <c r="I77" i="1"/>
  <c r="O77" i="1" s="1"/>
  <c r="D77" i="1"/>
  <c r="J76" i="1"/>
  <c r="I76" i="1"/>
  <c r="D76" i="1"/>
  <c r="O76" i="1" s="1"/>
  <c r="Q75" i="1"/>
  <c r="N75" i="1"/>
  <c r="I75" i="1" s="1"/>
  <c r="M75" i="1"/>
  <c r="L75" i="1"/>
  <c r="K75" i="1"/>
  <c r="J75" i="1"/>
  <c r="H75" i="1"/>
  <c r="G75" i="1"/>
  <c r="F75" i="1"/>
  <c r="E75" i="1"/>
  <c r="D75" i="1" s="1"/>
  <c r="O75" i="1" s="1"/>
  <c r="J74" i="1"/>
  <c r="I74" i="1"/>
  <c r="D74" i="1"/>
  <c r="O74" i="1" s="1"/>
  <c r="Q73" i="1"/>
  <c r="N73" i="1"/>
  <c r="M73" i="1"/>
  <c r="L73" i="1"/>
  <c r="K73" i="1"/>
  <c r="J73" i="1"/>
  <c r="I73" i="1" s="1"/>
  <c r="H73" i="1"/>
  <c r="G73" i="1"/>
  <c r="F73" i="1"/>
  <c r="E73" i="1"/>
  <c r="D73" i="1" s="1"/>
  <c r="J72" i="1"/>
  <c r="I72" i="1" s="1"/>
  <c r="O72" i="1" s="1"/>
  <c r="D72" i="1"/>
  <c r="Q71" i="1"/>
  <c r="N71" i="1"/>
  <c r="M71" i="1"/>
  <c r="L71" i="1"/>
  <c r="K71" i="1"/>
  <c r="J71" i="1" s="1"/>
  <c r="I71" i="1" s="1"/>
  <c r="H71" i="1"/>
  <c r="D71" i="1" s="1"/>
  <c r="O71" i="1" s="1"/>
  <c r="G71" i="1"/>
  <c r="F71" i="1"/>
  <c r="E71" i="1"/>
  <c r="J70" i="1"/>
  <c r="I70" i="1" s="1"/>
  <c r="D70" i="1"/>
  <c r="O70" i="1" s="1"/>
  <c r="Q69" i="1"/>
  <c r="N69" i="1"/>
  <c r="M69" i="1"/>
  <c r="L69" i="1"/>
  <c r="K69" i="1"/>
  <c r="J69" i="1" s="1"/>
  <c r="I69" i="1" s="1"/>
  <c r="H69" i="1"/>
  <c r="G69" i="1"/>
  <c r="F69" i="1"/>
  <c r="E69" i="1"/>
  <c r="D69" i="1"/>
  <c r="J68" i="1"/>
  <c r="I68" i="1"/>
  <c r="O68" i="1" s="1"/>
  <c r="D68" i="1"/>
  <c r="Q67" i="1"/>
  <c r="N67" i="1"/>
  <c r="M67" i="1"/>
  <c r="L67" i="1"/>
  <c r="K67" i="1"/>
  <c r="J67" i="1"/>
  <c r="I67" i="1" s="1"/>
  <c r="H67" i="1"/>
  <c r="G67" i="1"/>
  <c r="F67" i="1"/>
  <c r="E67" i="1"/>
  <c r="D67" i="1" s="1"/>
  <c r="O67" i="1" s="1"/>
  <c r="J66" i="1"/>
  <c r="I66" i="1" s="1"/>
  <c r="D66" i="1"/>
  <c r="Q65" i="1"/>
  <c r="N65" i="1"/>
  <c r="M65" i="1"/>
  <c r="L65" i="1"/>
  <c r="K65" i="1"/>
  <c r="J65" i="1" s="1"/>
  <c r="I65" i="1" s="1"/>
  <c r="H65" i="1"/>
  <c r="G65" i="1"/>
  <c r="F65" i="1"/>
  <c r="E65" i="1"/>
  <c r="D65" i="1" s="1"/>
  <c r="J64" i="1"/>
  <c r="I64" i="1" s="1"/>
  <c r="O64" i="1" s="1"/>
  <c r="D64" i="1"/>
  <c r="Q63" i="1"/>
  <c r="N63" i="1"/>
  <c r="M63" i="1"/>
  <c r="L63" i="1"/>
  <c r="K63" i="1"/>
  <c r="J63" i="1" s="1"/>
  <c r="I63" i="1" s="1"/>
  <c r="H63" i="1"/>
  <c r="G63" i="1"/>
  <c r="F63" i="1"/>
  <c r="E63" i="1"/>
  <c r="D63" i="1"/>
  <c r="O63" i="1" s="1"/>
  <c r="J62" i="1"/>
  <c r="I62" i="1" s="1"/>
  <c r="O62" i="1" s="1"/>
  <c r="D62" i="1"/>
  <c r="Q61" i="1"/>
  <c r="N61" i="1"/>
  <c r="M61" i="1"/>
  <c r="L61" i="1"/>
  <c r="K61" i="1"/>
  <c r="J61" i="1" s="1"/>
  <c r="I61" i="1" s="1"/>
  <c r="G61" i="1"/>
  <c r="F61" i="1"/>
  <c r="E61" i="1"/>
  <c r="D61" i="1"/>
  <c r="O61" i="1" s="1"/>
  <c r="J60" i="1"/>
  <c r="I60" i="1" s="1"/>
  <c r="O60" i="1" s="1"/>
  <c r="D60" i="1"/>
  <c r="Q59" i="1"/>
  <c r="J59" i="1"/>
  <c r="I59" i="1"/>
  <c r="O59" i="1" s="1"/>
  <c r="D59" i="1"/>
  <c r="Q58" i="1"/>
  <c r="J58" i="1"/>
  <c r="I58" i="1"/>
  <c r="D58" i="1"/>
  <c r="O58" i="1" s="1"/>
  <c r="Q57" i="1"/>
  <c r="O57" i="1"/>
  <c r="J57" i="1"/>
  <c r="I57" i="1"/>
  <c r="D57" i="1"/>
  <c r="Q56" i="1"/>
  <c r="J56" i="1"/>
  <c r="I56" i="1" s="1"/>
  <c r="D56" i="1"/>
  <c r="O56" i="1" s="1"/>
  <c r="Q55" i="1"/>
  <c r="J55" i="1"/>
  <c r="I55" i="1"/>
  <c r="D55" i="1"/>
  <c r="O55" i="1" s="1"/>
  <c r="Q54" i="1"/>
  <c r="J54" i="1"/>
  <c r="I54" i="1" s="1"/>
  <c r="D54" i="1"/>
  <c r="Q53" i="1"/>
  <c r="J53" i="1"/>
  <c r="I53" i="1" s="1"/>
  <c r="O53" i="1" s="1"/>
  <c r="D53" i="1"/>
  <c r="Q52" i="1"/>
  <c r="N52" i="1"/>
  <c r="M52" i="1"/>
  <c r="L52" i="1"/>
  <c r="K52" i="1"/>
  <c r="J52" i="1" s="1"/>
  <c r="I52" i="1" s="1"/>
  <c r="H52" i="1"/>
  <c r="G52" i="1"/>
  <c r="F52" i="1"/>
  <c r="E52" i="1"/>
  <c r="D52" i="1" s="1"/>
  <c r="O52" i="1" s="1"/>
  <c r="Q51" i="1"/>
  <c r="Q48" i="1" s="1"/>
  <c r="J51" i="1"/>
  <c r="I51" i="1"/>
  <c r="O51" i="1" s="1"/>
  <c r="D51" i="1"/>
  <c r="Q50" i="1"/>
  <c r="J50" i="1"/>
  <c r="I50" i="1"/>
  <c r="D50" i="1"/>
  <c r="O50" i="1" s="1"/>
  <c r="Q49" i="1"/>
  <c r="O49" i="1"/>
  <c r="J49" i="1"/>
  <c r="I49" i="1"/>
  <c r="D49" i="1"/>
  <c r="N48" i="1"/>
  <c r="M48" i="1"/>
  <c r="L48" i="1"/>
  <c r="J48" i="1" s="1"/>
  <c r="I48" i="1" s="1"/>
  <c r="K48" i="1"/>
  <c r="H48" i="1"/>
  <c r="G48" i="1"/>
  <c r="F48" i="1"/>
  <c r="E48" i="1"/>
  <c r="D48" i="1"/>
  <c r="Q47" i="1"/>
  <c r="J47" i="1"/>
  <c r="I47" i="1"/>
  <c r="D47" i="1"/>
  <c r="O47" i="1" s="1"/>
  <c r="Q46" i="1"/>
  <c r="J46" i="1"/>
  <c r="I46" i="1" s="1"/>
  <c r="D46" i="1"/>
  <c r="Q45" i="1"/>
  <c r="J45" i="1"/>
  <c r="I45" i="1" s="1"/>
  <c r="D45" i="1"/>
  <c r="O45" i="1" s="1"/>
  <c r="Q44" i="1"/>
  <c r="J44" i="1"/>
  <c r="I44" i="1" s="1"/>
  <c r="D44" i="1"/>
  <c r="Q43" i="1"/>
  <c r="J43" i="1"/>
  <c r="I43" i="1"/>
  <c r="O43" i="1" s="1"/>
  <c r="D43" i="1"/>
  <c r="Q42" i="1"/>
  <c r="J42" i="1"/>
  <c r="I42" i="1"/>
  <c r="D42" i="1"/>
  <c r="O42" i="1" s="1"/>
  <c r="Q41" i="1"/>
  <c r="O41" i="1"/>
  <c r="J41" i="1"/>
  <c r="I41" i="1"/>
  <c r="D41" i="1"/>
  <c r="Q40" i="1"/>
  <c r="J40" i="1"/>
  <c r="I40" i="1" s="1"/>
  <c r="D40" i="1"/>
  <c r="Q39" i="1"/>
  <c r="J39" i="1"/>
  <c r="I39" i="1"/>
  <c r="D39" i="1"/>
  <c r="O39" i="1" s="1"/>
  <c r="Q38" i="1"/>
  <c r="Q37" i="1" s="1"/>
  <c r="J38" i="1"/>
  <c r="I38" i="1" s="1"/>
  <c r="D38" i="1"/>
  <c r="O38" i="1" s="1"/>
  <c r="N37" i="1"/>
  <c r="M37" i="1"/>
  <c r="L37" i="1"/>
  <c r="K37" i="1"/>
  <c r="J37" i="1" s="1"/>
  <c r="I37" i="1" s="1"/>
  <c r="H37" i="1"/>
  <c r="G37" i="1"/>
  <c r="F37" i="1"/>
  <c r="E37" i="1"/>
  <c r="D37" i="1" s="1"/>
  <c r="O37" i="1" s="1"/>
  <c r="Q36" i="1"/>
  <c r="J36" i="1"/>
  <c r="I36" i="1" s="1"/>
  <c r="D36" i="1"/>
  <c r="Q35" i="1"/>
  <c r="Q34" i="1" s="1"/>
  <c r="J35" i="1"/>
  <c r="I35" i="1"/>
  <c r="O35" i="1" s="1"/>
  <c r="D35" i="1"/>
  <c r="N34" i="1"/>
  <c r="M34" i="1"/>
  <c r="L34" i="1"/>
  <c r="K34" i="1"/>
  <c r="J34" i="1"/>
  <c r="I34" i="1" s="1"/>
  <c r="H34" i="1"/>
  <c r="G34" i="1"/>
  <c r="E34" i="1"/>
  <c r="D34" i="1"/>
  <c r="O34" i="1" s="1"/>
  <c r="Q33" i="1"/>
  <c r="J33" i="1"/>
  <c r="I33" i="1" s="1"/>
  <c r="D33" i="1"/>
  <c r="Q32" i="1"/>
  <c r="J32" i="1"/>
  <c r="I32" i="1" s="1"/>
  <c r="D32" i="1"/>
  <c r="O32" i="1" s="1"/>
  <c r="Q31" i="1"/>
  <c r="N31" i="1"/>
  <c r="M31" i="1"/>
  <c r="L31" i="1"/>
  <c r="K31" i="1"/>
  <c r="J31" i="1" s="1"/>
  <c r="I31" i="1" s="1"/>
  <c r="H31" i="1"/>
  <c r="G31" i="1"/>
  <c r="F31" i="1"/>
  <c r="E31" i="1"/>
  <c r="D31" i="1" s="1"/>
  <c r="O31" i="1" s="1"/>
  <c r="Q30" i="1"/>
  <c r="J30" i="1"/>
  <c r="I30" i="1"/>
  <c r="O30" i="1" s="1"/>
  <c r="D30" i="1"/>
  <c r="Q29" i="1"/>
  <c r="N29" i="1"/>
  <c r="M29" i="1"/>
  <c r="L29" i="1"/>
  <c r="K29" i="1"/>
  <c r="J29" i="1"/>
  <c r="I29" i="1" s="1"/>
  <c r="H29" i="1"/>
  <c r="G29" i="1"/>
  <c r="F29" i="1"/>
  <c r="E29" i="1"/>
  <c r="D29" i="1" s="1"/>
  <c r="Q28" i="1"/>
  <c r="O28" i="1"/>
  <c r="J28" i="1"/>
  <c r="I28" i="1"/>
  <c r="D28" i="1"/>
  <c r="Q27" i="1"/>
  <c r="J27" i="1"/>
  <c r="I27" i="1" s="1"/>
  <c r="D27" i="1"/>
  <c r="O27" i="1" s="1"/>
  <c r="Q26" i="1"/>
  <c r="N26" i="1"/>
  <c r="M26" i="1"/>
  <c r="L26" i="1"/>
  <c r="K26" i="1"/>
  <c r="J26" i="1" s="1"/>
  <c r="I26" i="1" s="1"/>
  <c r="H26" i="1"/>
  <c r="G26" i="1"/>
  <c r="F26" i="1"/>
  <c r="E26" i="1"/>
  <c r="D26" i="1"/>
  <c r="O26" i="1" s="1"/>
  <c r="Q25" i="1"/>
  <c r="J25" i="1"/>
  <c r="I25" i="1" s="1"/>
  <c r="D25" i="1"/>
  <c r="Q24" i="1"/>
  <c r="J24" i="1"/>
  <c r="I24" i="1" s="1"/>
  <c r="D24" i="1"/>
  <c r="O24" i="1" s="1"/>
  <c r="Q23" i="1"/>
  <c r="J23" i="1"/>
  <c r="I23" i="1" s="1"/>
  <c r="O23" i="1" s="1"/>
  <c r="D23" i="1"/>
  <c r="Q22" i="1"/>
  <c r="J22" i="1"/>
  <c r="I22" i="1"/>
  <c r="O22" i="1" s="1"/>
  <c r="D22" i="1"/>
  <c r="Q21" i="1"/>
  <c r="J21" i="1"/>
  <c r="I21" i="1"/>
  <c r="D21" i="1"/>
  <c r="O21" i="1" s="1"/>
  <c r="Q20" i="1"/>
  <c r="O20" i="1"/>
  <c r="J20" i="1"/>
  <c r="I20" i="1"/>
  <c r="D20" i="1"/>
  <c r="Q19" i="1"/>
  <c r="J19" i="1"/>
  <c r="I19" i="1" s="1"/>
  <c r="D19" i="1"/>
  <c r="O19" i="1" s="1"/>
  <c r="Q18" i="1"/>
  <c r="J18" i="1"/>
  <c r="I18" i="1" s="1"/>
  <c r="D18" i="1"/>
  <c r="Q17" i="1"/>
  <c r="J17" i="1"/>
  <c r="I17" i="1" s="1"/>
  <c r="D17" i="1"/>
  <c r="O17" i="1" s="1"/>
  <c r="Q16" i="1"/>
  <c r="J16" i="1"/>
  <c r="I16" i="1" s="1"/>
  <c r="D16" i="1"/>
  <c r="Q15" i="1"/>
  <c r="Q14" i="1" s="1"/>
  <c r="J15" i="1"/>
  <c r="I15" i="1" s="1"/>
  <c r="O15" i="1" s="1"/>
  <c r="D15" i="1"/>
  <c r="N14" i="1"/>
  <c r="M14" i="1"/>
  <c r="L14" i="1"/>
  <c r="K14" i="1"/>
  <c r="J14" i="1" s="1"/>
  <c r="I14" i="1" s="1"/>
  <c r="H14" i="1"/>
  <c r="H80" i="1" s="1"/>
  <c r="G14" i="1"/>
  <c r="F14" i="1"/>
  <c r="E14" i="1"/>
  <c r="D14" i="1" s="1"/>
  <c r="Q13" i="1"/>
  <c r="J13" i="1"/>
  <c r="I13" i="1"/>
  <c r="D13" i="1"/>
  <c r="O13" i="1" s="1"/>
  <c r="Q12" i="1"/>
  <c r="O12" i="1"/>
  <c r="J12" i="1"/>
  <c r="I12" i="1"/>
  <c r="D12" i="1"/>
  <c r="Q11" i="1"/>
  <c r="J11" i="1"/>
  <c r="I11" i="1" s="1"/>
  <c r="D11" i="1"/>
  <c r="O11" i="1" s="1"/>
  <c r="Q10" i="1"/>
  <c r="J10" i="1"/>
  <c r="I10" i="1" s="1"/>
  <c r="D10" i="1"/>
  <c r="Q9" i="1"/>
  <c r="Q8" i="1" s="1"/>
  <c r="J9" i="1"/>
  <c r="I9" i="1" s="1"/>
  <c r="D9" i="1"/>
  <c r="O9" i="1" s="1"/>
  <c r="N8" i="1"/>
  <c r="N80" i="1" s="1"/>
  <c r="M8" i="1"/>
  <c r="M80" i="1" s="1"/>
  <c r="L8" i="1"/>
  <c r="L80" i="1" s="1"/>
  <c r="K8" i="1"/>
  <c r="J8" i="1" s="1"/>
  <c r="I8" i="1" s="1"/>
  <c r="H8" i="1"/>
  <c r="G8" i="1"/>
  <c r="G80" i="1" s="1"/>
  <c r="F8" i="1"/>
  <c r="F80" i="1" s="1"/>
  <c r="E8" i="1"/>
  <c r="D8" i="1" s="1"/>
  <c r="O8" i="1" s="1"/>
  <c r="O16" i="1" l="1"/>
  <c r="O40" i="1"/>
  <c r="O44" i="1"/>
  <c r="O66" i="1"/>
  <c r="O29" i="1"/>
  <c r="Q80" i="1"/>
  <c r="O14" i="1"/>
  <c r="O48" i="1"/>
  <c r="O10" i="1"/>
  <c r="O18" i="1"/>
  <c r="O33" i="1"/>
  <c r="O36" i="1"/>
  <c r="O46" i="1"/>
  <c r="O73" i="1"/>
  <c r="O25" i="1"/>
  <c r="O54" i="1"/>
  <c r="O65" i="1"/>
  <c r="O69" i="1"/>
  <c r="K80" i="1"/>
  <c r="J80" i="1" s="1"/>
  <c r="I80" i="1" s="1"/>
  <c r="E80" i="1"/>
  <c r="D80" i="1" s="1"/>
  <c r="O80" i="1" s="1"/>
</calcChain>
</file>

<file path=xl/sharedStrings.xml><?xml version="1.0" encoding="utf-8"?>
<sst xmlns="http://schemas.openxmlformats.org/spreadsheetml/2006/main" count="397" uniqueCount="304">
  <si>
    <t>Załącznik nr 1. Alokacja programu w podziale na działania, wsparcie UE i wkład krajowy (w EUR) - SZOP FEDS v.033</t>
  </si>
  <si>
    <t>Cel szczegółowy</t>
  </si>
  <si>
    <t>Kategoria regionu (*)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</si>
  <si>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</si>
  <si>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</si>
  <si>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</si>
  <si>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</si>
  <si>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</si>
  <si>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</si>
  <si>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Budżet państwa z Kontraktu programowego</t>
  </si>
  <si>
    <t>ogółem</t>
  </si>
  <si>
    <t>FS</t>
  </si>
  <si>
    <t>EFRR</t>
  </si>
  <si>
    <t>EFS+</t>
  </si>
  <si>
    <t>FST</t>
  </si>
  <si>
    <t>budżet
państwa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</si>
  <si>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</si>
  <si>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</si>
  <si>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</si>
  <si>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</si>
  <si>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</si>
  <si>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</si>
  <si>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</si>
  <si>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</si>
  <si>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</si>
  <si>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</si>
  <si>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</si>
  <si>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</si>
  <si>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</si>
  <si>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</si>
  <si>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</si>
  <si>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</si>
  <si>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>=b+c+d+e</t>
  </si>
  <si>
    <t>=g+k</t>
  </si>
  <si>
    <t>=h+i+j</t>
  </si>
  <si>
    <t>=a+f</t>
  </si>
  <si>
    <t>Priorytet 1</t>
  </si>
  <si>
    <t>Działanie 1.1</t>
  </si>
  <si>
    <t>CS 1.1</t>
  </si>
  <si>
    <t>w okresie przejsciowym</t>
  </si>
  <si>
    <t>Działanie 1.2</t>
  </si>
  <si>
    <t>Działanie 1.3</t>
  </si>
  <si>
    <t>CS 1.2</t>
  </si>
  <si>
    <t>Działanie 1.4</t>
  </si>
  <si>
    <t>CS 1.3</t>
  </si>
  <si>
    <t xml:space="preserve">Działanie 1.5 </t>
  </si>
  <si>
    <t>CS  1.3</t>
  </si>
  <si>
    <t>Priorytet 2</t>
  </si>
  <si>
    <t>Działanie 2.1</t>
  </si>
  <si>
    <t>CS 2.1</t>
  </si>
  <si>
    <t>Działanie 2.2</t>
  </si>
  <si>
    <t>Działanie 2.3</t>
  </si>
  <si>
    <t>Działanie 2.4</t>
  </si>
  <si>
    <t>CS 2.2</t>
  </si>
  <si>
    <t>Działanie 2.5</t>
  </si>
  <si>
    <t xml:space="preserve">Działanie 2.6 </t>
  </si>
  <si>
    <t>CS 2.5</t>
  </si>
  <si>
    <t xml:space="preserve">Działanie 2.7 </t>
  </si>
  <si>
    <t>CS 2.7</t>
  </si>
  <si>
    <t>Działanie 2.8</t>
  </si>
  <si>
    <t xml:space="preserve">Działanie 2.9 </t>
  </si>
  <si>
    <t xml:space="preserve">Działanie 2.10 </t>
  </si>
  <si>
    <t>Działanie 2.11</t>
  </si>
  <si>
    <t>CS 2.4</t>
  </si>
  <si>
    <t>Priorytet 3</t>
  </si>
  <si>
    <t xml:space="preserve">Działanie 3.1 </t>
  </si>
  <si>
    <t>CS 2.8</t>
  </si>
  <si>
    <t xml:space="preserve">Działanie 3.2 </t>
  </si>
  <si>
    <t>Priorytet 4</t>
  </si>
  <si>
    <t>Działanie 4.1</t>
  </si>
  <si>
    <t>CS 3.2</t>
  </si>
  <si>
    <t>Priorytet 5</t>
  </si>
  <si>
    <t xml:space="preserve">Działanie 5.1 </t>
  </si>
  <si>
    <t>CS 4.5</t>
  </si>
  <si>
    <t xml:space="preserve">Działanie 5.2 </t>
  </si>
  <si>
    <t>CS 4.6</t>
  </si>
  <si>
    <t>Priorytet 6</t>
  </si>
  <si>
    <t xml:space="preserve">Działanie 6.1 </t>
  </si>
  <si>
    <t xml:space="preserve">CS 5.1 </t>
  </si>
  <si>
    <t xml:space="preserve">Działanie 6.2 </t>
  </si>
  <si>
    <t>Priorytet 7</t>
  </si>
  <si>
    <t xml:space="preserve">Działanie 7.1 </t>
  </si>
  <si>
    <t>CS 4.1</t>
  </si>
  <si>
    <t>Działanie 7.2</t>
  </si>
  <si>
    <t>CS 4.2</t>
  </si>
  <si>
    <t>Działanie 7.3</t>
  </si>
  <si>
    <t>CS 4.3</t>
  </si>
  <si>
    <t>Działanie 7.4</t>
  </si>
  <si>
    <t>CS 4.4</t>
  </si>
  <si>
    <t>Działanie 7.5</t>
  </si>
  <si>
    <t>CS 4.8</t>
  </si>
  <si>
    <t>Działanie 7.6</t>
  </si>
  <si>
    <t>CS 4.9</t>
  </si>
  <si>
    <t>Działanie 7.7</t>
  </si>
  <si>
    <t>CS 4.11</t>
  </si>
  <si>
    <t>Działanie 7.8</t>
  </si>
  <si>
    <t>CS 4.12</t>
  </si>
  <si>
    <t>Działanie 7.9</t>
  </si>
  <si>
    <t>Działanie 7.10</t>
  </si>
  <si>
    <t>Priorytet 8</t>
  </si>
  <si>
    <t>Działanie 8.1</t>
  </si>
  <si>
    <t xml:space="preserve">Działanie 8.2 </t>
  </si>
  <si>
    <t>CS 4.7</t>
  </si>
  <si>
    <t xml:space="preserve">Działanie 8.3 </t>
  </si>
  <si>
    <t>Priorytet 9</t>
  </si>
  <si>
    <t>Działanie 9.1</t>
  </si>
  <si>
    <t>CS 8.1</t>
  </si>
  <si>
    <t>Działanie 9.2</t>
  </si>
  <si>
    <t>Działanie 9.3</t>
  </si>
  <si>
    <t>Działanie 9.4</t>
  </si>
  <si>
    <t>Działanie 9.5</t>
  </si>
  <si>
    <t>Działanie 9.6</t>
  </si>
  <si>
    <t>Działanie 9.7</t>
  </si>
  <si>
    <t>Działanie 9.8</t>
  </si>
  <si>
    <t xml:space="preserve">NOWE DZIAŁANIE </t>
  </si>
  <si>
    <t>Priorytet 10</t>
  </si>
  <si>
    <t>Działanie 10.1</t>
  </si>
  <si>
    <t>nd</t>
  </si>
  <si>
    <t>Priorytet 11</t>
  </si>
  <si>
    <t>Działanie 11.1</t>
  </si>
  <si>
    <t>Priorytet 12</t>
  </si>
  <si>
    <t>Działanie 12.1</t>
  </si>
  <si>
    <t>Priorytet 13</t>
  </si>
  <si>
    <t>Działanie 13.1</t>
  </si>
  <si>
    <t>CS 2.10</t>
  </si>
  <si>
    <t>Priorytet 14</t>
  </si>
  <si>
    <t>Działanie 14.1</t>
  </si>
  <si>
    <t>CS 1.6</t>
  </si>
  <si>
    <t>Priorytet 15</t>
  </si>
  <si>
    <t>NOWA OŚ</t>
  </si>
  <si>
    <t>Działanie 15.1</t>
  </si>
  <si>
    <t>CS 3.3</t>
  </si>
  <si>
    <t>NOWE DZIAŁANIE</t>
  </si>
  <si>
    <t xml:space="preserve">Priorytet 16 </t>
  </si>
  <si>
    <t>Działanie 16.1</t>
  </si>
  <si>
    <t>Priorytet 17</t>
  </si>
  <si>
    <t>Działanie 17.1</t>
  </si>
  <si>
    <t>Działanie 17.2</t>
  </si>
  <si>
    <t>Priorytet 18</t>
  </si>
  <si>
    <t>Działanie 18.1</t>
  </si>
  <si>
    <t>RAZEM</t>
  </si>
  <si>
    <t>Załącznik nr 2. Alokacja programu w podziale na działania i zakres interwencji - SZOP FEDS v.33</t>
  </si>
  <si>
    <t>Priorytet kod</t>
  </si>
  <si>
    <t>Cel polityki (numer)</t>
  </si>
  <si>
    <t>Działanie (numer)</t>
  </si>
  <si>
    <t>Cel szczegółowy (nr)</t>
  </si>
  <si>
    <t>Zakres interwencji (kod)</t>
  </si>
  <si>
    <t>Orientacyjna alokacja UE (EUR)</t>
  </si>
  <si>
    <t>FEDS.01</t>
  </si>
  <si>
    <t>CP 1</t>
  </si>
  <si>
    <t>FEDS.01.01</t>
  </si>
  <si>
    <t>1(i)</t>
  </si>
  <si>
    <t>FEDS.01.02</t>
  </si>
  <si>
    <t>FEDS.01.03</t>
  </si>
  <si>
    <t>1(ii)</t>
  </si>
  <si>
    <t>FEDS.01.04</t>
  </si>
  <si>
    <t>1(iii)</t>
  </si>
  <si>
    <t>FEDS.01.05</t>
  </si>
  <si>
    <t>FEDS.02</t>
  </si>
  <si>
    <t>CP 2</t>
  </si>
  <si>
    <t>FEDS.02.01</t>
  </si>
  <si>
    <t>2(i)</t>
  </si>
  <si>
    <t>FEDS.02.02</t>
  </si>
  <si>
    <t>FEDS.02.03</t>
  </si>
  <si>
    <t>FEDS.02.04</t>
  </si>
  <si>
    <t>2(ii)</t>
  </si>
  <si>
    <t>FEDS.02.05</t>
  </si>
  <si>
    <t>FEDS.02.06</t>
  </si>
  <si>
    <t>2(v)</t>
  </si>
  <si>
    <t>FEDS.02.07</t>
  </si>
  <si>
    <t>2(vii)</t>
  </si>
  <si>
    <t>FEDS.02.08</t>
  </si>
  <si>
    <t>FEDS.02.09</t>
  </si>
  <si>
    <t>62</t>
  </si>
  <si>
    <t>FEDS.02.10</t>
  </si>
  <si>
    <t>FEDS.02.11</t>
  </si>
  <si>
    <t>2(iv)</t>
  </si>
  <si>
    <t>59</t>
  </si>
  <si>
    <t>60</t>
  </si>
  <si>
    <t>FEDS.03</t>
  </si>
  <si>
    <t>CP2</t>
  </si>
  <si>
    <t>FEDS.03.01</t>
  </si>
  <si>
    <t>2(viii)</t>
  </si>
  <si>
    <t>FEDS.03.02</t>
  </si>
  <si>
    <t>FEDS.04</t>
  </si>
  <si>
    <t>CP 3</t>
  </si>
  <si>
    <t>FEDS.04.01</t>
  </si>
  <si>
    <t>3(ii)</t>
  </si>
  <si>
    <t>107</t>
  </si>
  <si>
    <t>FEDS.05</t>
  </si>
  <si>
    <t>CP 4</t>
  </si>
  <si>
    <t>FEDS.05.01</t>
  </si>
  <si>
    <t>4(v)</t>
  </si>
  <si>
    <t>128</t>
  </si>
  <si>
    <t>129</t>
  </si>
  <si>
    <t>FEDS.05.02</t>
  </si>
  <si>
    <t>4(vi)</t>
  </si>
  <si>
    <t>165</t>
  </si>
  <si>
    <t>FEDS.06</t>
  </si>
  <si>
    <t>CP 5</t>
  </si>
  <si>
    <t>FEDS.06.01</t>
  </si>
  <si>
    <t>5(i)</t>
  </si>
  <si>
    <t>166</t>
  </si>
  <si>
    <t>168</t>
  </si>
  <si>
    <t>FEDS.06.02</t>
  </si>
  <si>
    <t>FEDS.07</t>
  </si>
  <si>
    <t>CP 6</t>
  </si>
  <si>
    <t>FEDS.07.01</t>
  </si>
  <si>
    <t>4(a)</t>
  </si>
  <si>
    <t>FEDS.07.02</t>
  </si>
  <si>
    <t>4(b)</t>
  </si>
  <si>
    <t>FEDS.07.03</t>
  </si>
  <si>
    <t>4(c)</t>
  </si>
  <si>
    <t>FEDS.07.04</t>
  </si>
  <si>
    <t>4(d)</t>
  </si>
  <si>
    <t>FEDS.07.05</t>
  </si>
  <si>
    <t>4(h)</t>
  </si>
  <si>
    <t>FEDS.07.06</t>
  </si>
  <si>
    <t>4(i)</t>
  </si>
  <si>
    <t>FEDS.07.07</t>
  </si>
  <si>
    <t>4(k)</t>
  </si>
  <si>
    <t>FEDS.07.08</t>
  </si>
  <si>
    <t>4(l)</t>
  </si>
  <si>
    <t>FEDS.07.09</t>
  </si>
  <si>
    <t>FEDS.07.10</t>
  </si>
  <si>
    <t>FEDS.08</t>
  </si>
  <si>
    <t>CP 7</t>
  </si>
  <si>
    <t>FEDS.08.01</t>
  </si>
  <si>
    <t>4(f)</t>
  </si>
  <si>
    <t>FEDS.08.02</t>
  </si>
  <si>
    <t>4(g)</t>
  </si>
  <si>
    <t>FEDS.08.03</t>
  </si>
  <si>
    <t>FEDS.09</t>
  </si>
  <si>
    <t>CP 8</t>
  </si>
  <si>
    <t>FEDS.09.01</t>
  </si>
  <si>
    <t>8(i)</t>
  </si>
  <si>
    <t>FEDS.09.02</t>
  </si>
  <si>
    <t>FEDS.09.03</t>
  </si>
  <si>
    <t>148</t>
  </si>
  <si>
    <t>FEDS.09.04</t>
  </si>
  <si>
    <t>010</t>
  </si>
  <si>
    <t>020</t>
  </si>
  <si>
    <t>021</t>
  </si>
  <si>
    <t>029</t>
  </si>
  <si>
    <t>040</t>
  </si>
  <si>
    <t>054</t>
  </si>
  <si>
    <t>137</t>
  </si>
  <si>
    <t>075</t>
  </si>
  <si>
    <t>FEDS.09.05</t>
  </si>
  <si>
    <t>041</t>
  </si>
  <si>
    <t>042</t>
  </si>
  <si>
    <t>044</t>
  </si>
  <si>
    <t>045</t>
  </si>
  <si>
    <t>046</t>
  </si>
  <si>
    <t>048</t>
  </si>
  <si>
    <t>049</t>
  </si>
  <si>
    <t>052</t>
  </si>
  <si>
    <t>073</t>
  </si>
  <si>
    <t>FEDS.09.06</t>
  </si>
  <si>
    <t>043</t>
  </si>
  <si>
    <t>081</t>
  </si>
  <si>
    <t>082</t>
  </si>
  <si>
    <t>083</t>
  </si>
  <si>
    <t>FEDS.09.07</t>
  </si>
  <si>
    <t>170</t>
  </si>
  <si>
    <t>FEDS.09.08</t>
  </si>
  <si>
    <t>10</t>
  </si>
  <si>
    <t xml:space="preserve">NOWA DZIAŁANIE </t>
  </si>
  <si>
    <t>21</t>
  </si>
  <si>
    <t>40</t>
  </si>
  <si>
    <t>75</t>
  </si>
  <si>
    <t>FEDS.10</t>
  </si>
  <si>
    <t>FEDS.10.01</t>
  </si>
  <si>
    <t>179</t>
  </si>
  <si>
    <t>180</t>
  </si>
  <si>
    <t>181</t>
  </si>
  <si>
    <t>182</t>
  </si>
  <si>
    <t>FEDS.11</t>
  </si>
  <si>
    <t>FEDS.11.01</t>
  </si>
  <si>
    <t>FEDS.12</t>
  </si>
  <si>
    <t>FEDS.12.01</t>
  </si>
  <si>
    <t>FEDS.13</t>
  </si>
  <si>
    <t>FEDS.13.01</t>
  </si>
  <si>
    <t>2(x)</t>
  </si>
  <si>
    <t>FEDS.14</t>
  </si>
  <si>
    <t>CP1</t>
  </si>
  <si>
    <t>FEDS.14.01</t>
  </si>
  <si>
    <t>1(vi)</t>
  </si>
  <si>
    <t>193</t>
  </si>
  <si>
    <t>FEDS.15</t>
  </si>
  <si>
    <t>CP3</t>
  </si>
  <si>
    <t>FEDS.15.01</t>
  </si>
  <si>
    <t>3(iii)</t>
  </si>
  <si>
    <t>FEDS.16</t>
  </si>
  <si>
    <t>CP4</t>
  </si>
  <si>
    <t>FEDS.16.01</t>
  </si>
  <si>
    <t>4(vii)</t>
  </si>
  <si>
    <t>FEDS.17</t>
  </si>
  <si>
    <t>FEDS.17.01</t>
  </si>
  <si>
    <t>4(iv)</t>
  </si>
  <si>
    <t>FEDS.17.02</t>
  </si>
  <si>
    <t>FEDS.18</t>
  </si>
  <si>
    <t>CP8</t>
  </si>
  <si>
    <t>FEDS.18.01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</si>
</sst>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z_ł_-;\-* #,##0\ _z_ł_-;_-* &quot;-&quot;??\ _z_ł_-;_-@_-"/>
  </numFmts>
  <fonts count="1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name val="Tahoma"/>
      <family val="2"/>
      <charset val="238"/>
    </font>
    <font>
      <sz val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8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ptos Narrow"/>
      <family val="2"/>
    </font>
    <font>
      <b/>
      <sz val="10"/>
      <name val="Aptos Narrow"/>
      <family val="2"/>
    </font>
    <font>
      <sz val="10"/>
      <name val="Arial"/>
      <family val="2"/>
      <charset val="238"/>
    </font>
    <font>
      <sz val="10"/>
      <name val="Aptos Narrow"/>
      <family val="2"/>
      <charset val="238"/>
    </font>
    <font>
      <sz val="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5" fillId="0" borderId="3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 textRotation="90" wrapText="1"/>
    </xf>
    <xf numFmtId="4" fontId="5" fillId="0" borderId="3" xfId="1" applyNumberFormat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top" wrapText="1"/>
    </xf>
    <xf numFmtId="0" fontId="5" fillId="0" borderId="3" xfId="1" quotePrefix="1" applyFont="1" applyBorder="1" applyAlignment="1">
      <alignment horizontal="center" vertical="top" wrapText="1"/>
    </xf>
    <xf numFmtId="4" fontId="5" fillId="0" borderId="3" xfId="1" quotePrefix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top" wrapText="1"/>
    </xf>
    <xf numFmtId="0" fontId="5" fillId="0" borderId="3" xfId="1" quotePrefix="1" applyFont="1" applyBorder="1" applyAlignment="1">
      <alignment horizontal="center" vertical="center" wrapText="1"/>
    </xf>
    <xf numFmtId="0" fontId="6" fillId="0" borderId="0" xfId="0" applyFont="1"/>
    <xf numFmtId="4" fontId="5" fillId="0" borderId="2" xfId="1" applyNumberFormat="1" applyFont="1" applyBorder="1" applyAlignment="1">
      <alignment horizontal="center" vertical="center" wrapText="1"/>
    </xf>
    <xf numFmtId="4" fontId="7" fillId="3" borderId="3" xfId="1" applyNumberFormat="1" applyFont="1" applyFill="1" applyBorder="1" applyAlignment="1">
      <alignment horizontal="center" vertical="center" wrapText="1"/>
    </xf>
    <xf numFmtId="4" fontId="5" fillId="2" borderId="3" xfId="1" quotePrefix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" fontId="3" fillId="2" borderId="0" xfId="0" applyNumberFormat="1" applyFont="1" applyFill="1" applyAlignment="1">
      <alignment horizont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4" fontId="13" fillId="2" borderId="3" xfId="2" applyNumberFormat="1" applyFont="1" applyFill="1" applyBorder="1" applyAlignment="1">
      <alignment horizontal="righ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49" fontId="10" fillId="2" borderId="3" xfId="2" applyNumberFormat="1" applyFont="1" applyFill="1" applyBorder="1" applyAlignment="1">
      <alignment horizontal="center" vertical="center" wrapText="1"/>
    </xf>
    <xf numFmtId="164" fontId="13" fillId="2" borderId="3" xfId="3" applyNumberFormat="1" applyFont="1" applyFill="1" applyBorder="1" applyAlignment="1">
      <alignment horizontal="right" vertical="center" wrapText="1"/>
    </xf>
    <xf numFmtId="0" fontId="11" fillId="0" borderId="5" xfId="2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4" fontId="13" fillId="2" borderId="2" xfId="2" applyNumberFormat="1" applyFont="1" applyFill="1" applyBorder="1" applyAlignment="1">
      <alignment horizontal="right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" fontId="13" fillId="2" borderId="3" xfId="2" applyNumberFormat="1" applyFont="1" applyFill="1" applyBorder="1"/>
    <xf numFmtId="0" fontId="9" fillId="0" borderId="0" xfId="2" applyFont="1"/>
    <xf numFmtId="0" fontId="9" fillId="0" borderId="0" xfId="2" applyFont="1" applyAlignment="1">
      <alignment wrapText="1"/>
    </xf>
    <xf numFmtId="49" fontId="9" fillId="0" borderId="0" xfId="2" applyNumberFormat="1" applyFont="1"/>
    <xf numFmtId="4" fontId="7" fillId="3" borderId="3" xfId="1" quotePrefix="1" applyNumberFormat="1" applyFont="1" applyFill="1" applyBorder="1" applyAlignment="1">
      <alignment horizontal="center" vertical="center" wrapText="1"/>
    </xf>
    <xf numFmtId="4" fontId="5" fillId="3" borderId="3" xfId="1" quotePrefix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 wrapText="1"/>
    </xf>
    <xf numFmtId="4" fontId="13" fillId="2" borderId="5" xfId="2" applyNumberFormat="1" applyFont="1" applyFill="1" applyBorder="1"/>
    <xf numFmtId="0" fontId="14" fillId="0" borderId="0" xfId="2" applyFont="1" applyAlignment="1">
      <alignment horizontal="center"/>
    </xf>
    <xf numFmtId="4" fontId="9" fillId="0" borderId="0" xfId="2" applyNumberFormat="1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5" fillId="0" borderId="2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textRotation="90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textRotation="90" wrapText="1"/>
    </xf>
    <xf numFmtId="0" fontId="4" fillId="0" borderId="3" xfId="1" applyBorder="1" applyAlignment="1">
      <alignment horizontal="center" vertical="center" textRotation="90"/>
    </xf>
    <xf numFmtId="4" fontId="5" fillId="0" borderId="2" xfId="1" applyNumberFormat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9" fillId="0" borderId="3" xfId="2" applyFont="1" applyBorder="1" applyAlignment="1">
      <alignment wrapText="1"/>
    </xf>
    <xf numFmtId="0" fontId="11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/>
    </xf>
    <xf numFmtId="0" fontId="14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5" xfId="2" applyFont="1" applyBorder="1" applyAlignment="1">
      <alignment horizontal="center"/>
    </xf>
  </cellXfs>
  <cellStyles count="4">
    <cellStyle name="Dziesiętny 2" xfId="3" xr:uid="{B61F2229-A6C2-4900-9D02-7F05008B842E}"/>
    <cellStyle name="Normalny" xfId="0" builtinId="0"/>
    <cellStyle name="Normalny 2" xfId="1" xr:uid="{BFD2395B-C5A5-4603-B202-0D4B95AC2C0D}"/>
    <cellStyle name="Normalny 3 3" xfId="2" xr:uid="{5E635BF7-FCBC-4A13-9D68-BF35BEF31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5FDE-346A-491D-9CF2-14C895D04965}">
  <sheetPr>
    <pageSetUpPr fitToPage="1"/>
  </sheetPr>
  <dimension ref="A2:R85"/>
  <sheetViews>
    <sheetView tabSelected="1" view="pageBreakPreview" topLeftCell="A61" zoomScaleNormal="100" zoomScaleSheetLayoutView="100" workbookViewId="0">
      <selection activeCell="N16" sqref="N16:N20"/>
    </sheetView>
  </sheetViews>
  <sheetFormatPr defaultColWidth="9" defaultRowHeight="14.25"/>
  <cols>
    <col min="1" max="3" width="9" style="2"/>
    <col min="4" max="4" width="12.5" style="2" customWidth="1"/>
    <col min="5" max="5" width="9" style="2"/>
    <col min="6" max="6" width="13.125" style="2" customWidth="1"/>
    <col min="7" max="7" width="12.625" style="2" customWidth="1"/>
    <col min="8" max="8" width="13.375" style="2" customWidth="1"/>
    <col min="9" max="9" width="12.5" style="2" customWidth="1"/>
    <col min="10" max="10" width="13.25" style="2" customWidth="1"/>
    <col min="11" max="11" width="14.25" style="2" customWidth="1"/>
    <col min="12" max="12" width="12.25" style="2" customWidth="1"/>
    <col min="13" max="13" width="12" style="2" customWidth="1"/>
    <col min="14" max="14" width="12.375" style="2" customWidth="1"/>
    <col min="15" max="15" width="14.25" style="2" customWidth="1"/>
    <col min="16" max="16" width="9" style="2"/>
    <col min="17" max="17" width="14.25" style="2" customWidth="1"/>
    <col min="18" max="16384" width="9" style="2"/>
  </cols>
  <sheetData>
    <row r="2" spans="1:17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1"/>
    </row>
    <row r="3" spans="1:17">
      <c r="A3" s="75"/>
      <c r="B3" s="78" t="s">
        <v>1</v>
      </c>
      <c r="C3" s="81" t="s">
        <v>2</v>
      </c>
      <c r="D3" s="82" t="s">
        <v>3</v>
      </c>
      <c r="E3" s="82"/>
      <c r="F3" s="82"/>
      <c r="G3" s="82"/>
      <c r="H3" s="4"/>
      <c r="I3" s="5" t="s">
        <v>4</v>
      </c>
      <c r="J3" s="83" t="s">
        <v>5</v>
      </c>
      <c r="K3" s="83"/>
      <c r="L3" s="83"/>
      <c r="M3" s="83"/>
      <c r="N3" s="84" t="s">
        <v>6</v>
      </c>
      <c r="O3" s="81" t="s">
        <v>7</v>
      </c>
      <c r="P3" s="81" t="s">
        <v>8</v>
      </c>
      <c r="Q3" s="82" t="s">
        <v>9</v>
      </c>
    </row>
    <row r="4" spans="1:17" ht="38.25" customHeight="1">
      <c r="A4" s="76"/>
      <c r="B4" s="79"/>
      <c r="C4" s="81"/>
      <c r="D4" s="3" t="s">
        <v>10</v>
      </c>
      <c r="E4" s="8" t="s">
        <v>11</v>
      </c>
      <c r="F4" s="8" t="s">
        <v>12</v>
      </c>
      <c r="G4" s="8" t="s">
        <v>13</v>
      </c>
      <c r="H4" s="7" t="s">
        <v>14</v>
      </c>
      <c r="I4" s="9" t="s">
        <v>10</v>
      </c>
      <c r="J4" s="7" t="s">
        <v>10</v>
      </c>
      <c r="K4" s="8" t="s">
        <v>15</v>
      </c>
      <c r="L4" s="8" t="s">
        <v>16</v>
      </c>
      <c r="M4" s="8" t="s">
        <v>17</v>
      </c>
      <c r="N4" s="84"/>
      <c r="O4" s="85"/>
      <c r="P4" s="85"/>
      <c r="Q4" s="89"/>
    </row>
    <row r="5" spans="1:17">
      <c r="A5" s="76"/>
      <c r="B5" s="79"/>
      <c r="C5" s="81"/>
      <c r="D5" s="10" t="s">
        <v>18</v>
      </c>
      <c r="E5" s="11" t="s">
        <v>19</v>
      </c>
      <c r="F5" s="11" t="s">
        <v>20</v>
      </c>
      <c r="G5" s="12" t="s">
        <v>21</v>
      </c>
      <c r="H5" s="12" t="s">
        <v>22</v>
      </c>
      <c r="I5" s="5" t="s">
        <v>23</v>
      </c>
      <c r="J5" s="5" t="s">
        <v>24</v>
      </c>
      <c r="K5" s="10" t="s">
        <v>25</v>
      </c>
      <c r="L5" s="10" t="s">
        <v>26</v>
      </c>
      <c r="M5" s="10" t="s">
        <v>27</v>
      </c>
      <c r="N5" s="13" t="s">
        <v>28</v>
      </c>
      <c r="O5" s="10" t="s">
        <v>29</v>
      </c>
      <c r="P5" s="10" t="s">
        <v>30</v>
      </c>
      <c r="Q5" s="10" t="s">
        <v>31</v>
      </c>
    </row>
    <row r="6" spans="1:17">
      <c r="A6" s="77"/>
      <c r="B6" s="80"/>
      <c r="C6" s="81"/>
      <c r="D6" s="14" t="s">
        <v>32</v>
      </c>
      <c r="E6" s="11"/>
      <c r="F6" s="11"/>
      <c r="G6" s="12"/>
      <c r="H6" s="12"/>
      <c r="I6" s="15" t="s">
        <v>33</v>
      </c>
      <c r="J6" s="15" t="s">
        <v>34</v>
      </c>
      <c r="K6" s="10"/>
      <c r="L6" s="10"/>
      <c r="M6" s="10"/>
      <c r="N6" s="13"/>
      <c r="O6" s="14" t="s">
        <v>35</v>
      </c>
      <c r="P6" s="14"/>
      <c r="Q6" s="10"/>
    </row>
    <row r="7" spans="1:17">
      <c r="A7" s="16"/>
      <c r="B7" s="4"/>
      <c r="C7" s="3"/>
      <c r="D7" s="17"/>
      <c r="E7" s="6"/>
      <c r="F7" s="6"/>
      <c r="G7" s="12"/>
      <c r="H7" s="12"/>
      <c r="I7" s="15"/>
      <c r="J7" s="15"/>
      <c r="K7" s="4"/>
      <c r="L7" s="4"/>
      <c r="M7" s="4"/>
      <c r="N7" s="5"/>
      <c r="O7" s="17"/>
      <c r="P7" s="17"/>
      <c r="Q7" s="14"/>
    </row>
    <row r="8" spans="1:17" s="18" customFormat="1">
      <c r="A8" s="20" t="s">
        <v>36</v>
      </c>
      <c r="B8" s="20"/>
      <c r="C8" s="20"/>
      <c r="D8" s="20">
        <f>SUM(E8:H8)</f>
        <v>141665850</v>
      </c>
      <c r="E8" s="20">
        <f>SUM(E9:E13)</f>
        <v>0</v>
      </c>
      <c r="F8" s="20">
        <f t="shared" ref="F8:H8" si="0">SUM(F9:F13)</f>
        <v>141665850</v>
      </c>
      <c r="G8" s="20">
        <f t="shared" si="0"/>
        <v>0</v>
      </c>
      <c r="H8" s="20">
        <f t="shared" si="0"/>
        <v>0</v>
      </c>
      <c r="I8" s="20">
        <f>SUM(J8,N8)</f>
        <v>60713936</v>
      </c>
      <c r="J8" s="20">
        <f>SUM(K8,L8,M8)</f>
        <v>12331763</v>
      </c>
      <c r="K8" s="20">
        <f t="shared" ref="K8:N8" si="1">SUM(K9:K13)</f>
        <v>0</v>
      </c>
      <c r="L8" s="20">
        <f t="shared" si="1"/>
        <v>12331763</v>
      </c>
      <c r="M8" s="20">
        <f t="shared" si="1"/>
        <v>0</v>
      </c>
      <c r="N8" s="20">
        <f t="shared" si="1"/>
        <v>48382173</v>
      </c>
      <c r="O8" s="20">
        <f>SUM(D8,I8)</f>
        <v>202379786</v>
      </c>
      <c r="P8" s="20"/>
      <c r="Q8" s="59">
        <f t="shared" ref="Q8" si="2">SUM(Q9:Q13)</f>
        <v>0</v>
      </c>
    </row>
    <row r="9" spans="1:17">
      <c r="A9" s="5" t="s">
        <v>37</v>
      </c>
      <c r="B9" s="5" t="s">
        <v>38</v>
      </c>
      <c r="C9" s="86" t="s">
        <v>39</v>
      </c>
      <c r="D9" s="20">
        <f t="shared" ref="D9:D80" si="3">SUM(E9:H9)</f>
        <v>8195955</v>
      </c>
      <c r="E9" s="5">
        <v>0</v>
      </c>
      <c r="F9" s="12">
        <v>8195955</v>
      </c>
      <c r="G9" s="5">
        <v>0</v>
      </c>
      <c r="H9" s="5">
        <v>0</v>
      </c>
      <c r="I9" s="20">
        <f t="shared" ref="I9:I80" si="4">SUM(J9,N9)</f>
        <v>3512551</v>
      </c>
      <c r="J9" s="20">
        <f t="shared" ref="J9:J80" si="5">SUM(K9,L9,M9)</f>
        <v>3512551</v>
      </c>
      <c r="K9" s="5">
        <v>0</v>
      </c>
      <c r="L9" s="5">
        <v>3512551</v>
      </c>
      <c r="M9" s="5">
        <v>0</v>
      </c>
      <c r="N9" s="5">
        <v>0</v>
      </c>
      <c r="O9" s="20">
        <f t="shared" ref="O9:O80" si="6">SUM(D9,I9)</f>
        <v>11708506</v>
      </c>
      <c r="P9" s="5"/>
      <c r="Q9" s="15">
        <f>SUM(K9)</f>
        <v>0</v>
      </c>
    </row>
    <row r="10" spans="1:17">
      <c r="A10" s="5" t="s">
        <v>40</v>
      </c>
      <c r="B10" s="5" t="s">
        <v>38</v>
      </c>
      <c r="C10" s="87"/>
      <c r="D10" s="20">
        <f t="shared" si="3"/>
        <v>42882247</v>
      </c>
      <c r="E10" s="5">
        <v>0</v>
      </c>
      <c r="F10" s="12">
        <v>42882247</v>
      </c>
      <c r="G10" s="5">
        <v>0</v>
      </c>
      <c r="H10" s="5">
        <v>0</v>
      </c>
      <c r="I10" s="20">
        <f t="shared" si="4"/>
        <v>18378106</v>
      </c>
      <c r="J10" s="20">
        <f t="shared" si="5"/>
        <v>0</v>
      </c>
      <c r="K10" s="5">
        <v>0</v>
      </c>
      <c r="L10" s="5">
        <v>0</v>
      </c>
      <c r="M10" s="5">
        <v>0</v>
      </c>
      <c r="N10" s="5">
        <v>18378106</v>
      </c>
      <c r="O10" s="20">
        <f t="shared" si="6"/>
        <v>61260353</v>
      </c>
      <c r="P10" s="5"/>
      <c r="Q10" s="15">
        <f t="shared" ref="Q10:Q13" si="7">SUM(K10)</f>
        <v>0</v>
      </c>
    </row>
    <row r="11" spans="1:17">
      <c r="A11" s="5" t="s">
        <v>41</v>
      </c>
      <c r="B11" s="5" t="s">
        <v>42</v>
      </c>
      <c r="C11" s="87"/>
      <c r="D11" s="20">
        <f t="shared" si="3"/>
        <v>20578162</v>
      </c>
      <c r="E11" s="5">
        <v>0</v>
      </c>
      <c r="F11" s="12">
        <v>20578162</v>
      </c>
      <c r="G11" s="5">
        <v>0</v>
      </c>
      <c r="H11" s="5">
        <v>0</v>
      </c>
      <c r="I11" s="20">
        <f t="shared" si="4"/>
        <v>8819212</v>
      </c>
      <c r="J11" s="20">
        <f t="shared" si="5"/>
        <v>8819212</v>
      </c>
      <c r="K11" s="5">
        <v>0</v>
      </c>
      <c r="L11" s="5">
        <v>8819212</v>
      </c>
      <c r="M11" s="5">
        <v>0</v>
      </c>
      <c r="N11" s="5">
        <v>0</v>
      </c>
      <c r="O11" s="20">
        <f t="shared" si="6"/>
        <v>29397374</v>
      </c>
      <c r="P11" s="5"/>
      <c r="Q11" s="15">
        <f t="shared" si="7"/>
        <v>0</v>
      </c>
    </row>
    <row r="12" spans="1:17">
      <c r="A12" s="5" t="s">
        <v>43</v>
      </c>
      <c r="B12" s="5" t="s">
        <v>44</v>
      </c>
      <c r="C12" s="87"/>
      <c r="D12" s="20">
        <f t="shared" si="3"/>
        <v>24174486</v>
      </c>
      <c r="E12" s="5">
        <v>0</v>
      </c>
      <c r="F12" s="12">
        <v>24174486</v>
      </c>
      <c r="G12" s="5">
        <v>0</v>
      </c>
      <c r="H12" s="5">
        <v>0</v>
      </c>
      <c r="I12" s="20">
        <f t="shared" si="4"/>
        <v>10360496</v>
      </c>
      <c r="J12" s="20">
        <f t="shared" si="5"/>
        <v>0</v>
      </c>
      <c r="K12" s="5">
        <v>0</v>
      </c>
      <c r="L12" s="5">
        <v>0</v>
      </c>
      <c r="M12" s="5">
        <v>0</v>
      </c>
      <c r="N12" s="5">
        <v>10360496</v>
      </c>
      <c r="O12" s="20">
        <f t="shared" si="6"/>
        <v>34534982</v>
      </c>
      <c r="P12" s="5"/>
      <c r="Q12" s="15">
        <f t="shared" si="7"/>
        <v>0</v>
      </c>
    </row>
    <row r="13" spans="1:17">
      <c r="A13" s="5" t="s">
        <v>45</v>
      </c>
      <c r="B13" s="5" t="s">
        <v>46</v>
      </c>
      <c r="C13" s="88"/>
      <c r="D13" s="20">
        <f t="shared" si="3"/>
        <v>45835000</v>
      </c>
      <c r="E13" s="5">
        <v>0</v>
      </c>
      <c r="F13" s="12">
        <v>45835000</v>
      </c>
      <c r="G13" s="5">
        <v>0</v>
      </c>
      <c r="H13" s="5">
        <v>0</v>
      </c>
      <c r="I13" s="20">
        <f t="shared" si="4"/>
        <v>19643571</v>
      </c>
      <c r="J13" s="20">
        <f t="shared" si="5"/>
        <v>0</v>
      </c>
      <c r="K13" s="5">
        <v>0</v>
      </c>
      <c r="L13" s="5">
        <v>0</v>
      </c>
      <c r="M13" s="5">
        <v>0</v>
      </c>
      <c r="N13" s="5">
        <v>19643571</v>
      </c>
      <c r="O13" s="20">
        <f t="shared" si="6"/>
        <v>65478571</v>
      </c>
      <c r="P13" s="5"/>
      <c r="Q13" s="15">
        <f t="shared" si="7"/>
        <v>0</v>
      </c>
    </row>
    <row r="14" spans="1:17" s="18" customFormat="1">
      <c r="A14" s="20" t="s">
        <v>47</v>
      </c>
      <c r="B14" s="20"/>
      <c r="C14" s="20"/>
      <c r="D14" s="20">
        <f t="shared" si="3"/>
        <v>358235866</v>
      </c>
      <c r="E14" s="20">
        <f>SUM(E15:E25)</f>
        <v>0</v>
      </c>
      <c r="F14" s="20">
        <f t="shared" ref="F14:H14" si="8">SUM(F15:F25)</f>
        <v>358235866</v>
      </c>
      <c r="G14" s="20">
        <f t="shared" si="8"/>
        <v>0</v>
      </c>
      <c r="H14" s="20">
        <f t="shared" si="8"/>
        <v>0</v>
      </c>
      <c r="I14" s="20">
        <f t="shared" si="4"/>
        <v>153529657</v>
      </c>
      <c r="J14" s="20">
        <f t="shared" si="5"/>
        <v>98046527</v>
      </c>
      <c r="K14" s="20">
        <f>SUM(K15:K25)</f>
        <v>17873020</v>
      </c>
      <c r="L14" s="20">
        <f>SUM(L15:L25)</f>
        <v>80173507</v>
      </c>
      <c r="M14" s="20">
        <f>SUM(M15:M25)</f>
        <v>0</v>
      </c>
      <c r="N14" s="20">
        <f>SUM(N15:N25)</f>
        <v>55483130</v>
      </c>
      <c r="O14" s="20">
        <f t="shared" si="6"/>
        <v>511765523</v>
      </c>
      <c r="P14" s="20"/>
      <c r="Q14" s="60">
        <f>SUM(Q15:Q25)</f>
        <v>17873020</v>
      </c>
    </row>
    <row r="15" spans="1:17" s="18" customFormat="1">
      <c r="A15" s="5" t="s">
        <v>48</v>
      </c>
      <c r="B15" s="5" t="s">
        <v>49</v>
      </c>
      <c r="C15" s="86" t="s">
        <v>39</v>
      </c>
      <c r="D15" s="20">
        <f t="shared" si="3"/>
        <v>52483270</v>
      </c>
      <c r="E15" s="5">
        <v>0</v>
      </c>
      <c r="F15" s="12">
        <v>52483270</v>
      </c>
      <c r="G15" s="5">
        <v>0</v>
      </c>
      <c r="H15" s="5">
        <v>0</v>
      </c>
      <c r="I15" s="20">
        <f t="shared" si="4"/>
        <v>22492829</v>
      </c>
      <c r="J15" s="20">
        <f t="shared" si="5"/>
        <v>22492829</v>
      </c>
      <c r="K15" s="5">
        <v>3400403</v>
      </c>
      <c r="L15" s="5">
        <v>19092426</v>
      </c>
      <c r="M15" s="5">
        <v>0</v>
      </c>
      <c r="N15" s="5">
        <v>0</v>
      </c>
      <c r="O15" s="20">
        <f t="shared" si="6"/>
        <v>74976099</v>
      </c>
      <c r="P15" s="5"/>
      <c r="Q15" s="15">
        <f>SUM(K15)</f>
        <v>3400403</v>
      </c>
    </row>
    <row r="16" spans="1:17" s="18" customFormat="1">
      <c r="A16" s="5" t="s">
        <v>50</v>
      </c>
      <c r="B16" s="5" t="s">
        <v>49</v>
      </c>
      <c r="C16" s="87"/>
      <c r="D16" s="20">
        <f t="shared" si="3"/>
        <v>23685496</v>
      </c>
      <c r="E16" s="5">
        <v>0</v>
      </c>
      <c r="F16" s="12">
        <v>23685496</v>
      </c>
      <c r="G16" s="5">
        <v>0</v>
      </c>
      <c r="H16" s="5">
        <v>0</v>
      </c>
      <c r="I16" s="20">
        <f t="shared" si="4"/>
        <v>10150927</v>
      </c>
      <c r="J16" s="20">
        <f t="shared" si="5"/>
        <v>3383642</v>
      </c>
      <c r="K16" s="5">
        <v>0</v>
      </c>
      <c r="L16" s="5">
        <v>3383642</v>
      </c>
      <c r="M16" s="5">
        <v>0</v>
      </c>
      <c r="N16" s="5">
        <v>6767285</v>
      </c>
      <c r="O16" s="20">
        <f t="shared" si="6"/>
        <v>33836423</v>
      </c>
      <c r="P16" s="5"/>
      <c r="Q16" s="15">
        <f t="shared" ref="Q16:Q25" si="9">SUM(K16)</f>
        <v>0</v>
      </c>
    </row>
    <row r="17" spans="1:17" s="18" customFormat="1">
      <c r="A17" s="5" t="s">
        <v>51</v>
      </c>
      <c r="B17" s="5" t="s">
        <v>49</v>
      </c>
      <c r="C17" s="87"/>
      <c r="D17" s="20">
        <f t="shared" si="3"/>
        <v>79695094</v>
      </c>
      <c r="E17" s="5">
        <v>0</v>
      </c>
      <c r="F17" s="5">
        <v>79695094</v>
      </c>
      <c r="G17" s="5">
        <v>0</v>
      </c>
      <c r="H17" s="5">
        <v>0</v>
      </c>
      <c r="I17" s="20">
        <f t="shared" si="4"/>
        <v>34155040</v>
      </c>
      <c r="J17" s="20">
        <f t="shared" si="5"/>
        <v>0</v>
      </c>
      <c r="K17" s="5">
        <v>0</v>
      </c>
      <c r="L17" s="5">
        <v>0</v>
      </c>
      <c r="M17" s="5">
        <v>0</v>
      </c>
      <c r="N17" s="5">
        <v>34155040</v>
      </c>
      <c r="O17" s="20">
        <f t="shared" si="6"/>
        <v>113850134</v>
      </c>
      <c r="P17" s="5"/>
      <c r="Q17" s="15">
        <f t="shared" si="9"/>
        <v>0</v>
      </c>
    </row>
    <row r="18" spans="1:17" s="18" customFormat="1">
      <c r="A18" s="5" t="s">
        <v>52</v>
      </c>
      <c r="B18" s="5" t="s">
        <v>53</v>
      </c>
      <c r="C18" s="87"/>
      <c r="D18" s="20">
        <f t="shared" si="3"/>
        <v>3311251</v>
      </c>
      <c r="E18" s="5">
        <v>0</v>
      </c>
      <c r="F18" s="5">
        <v>3311251</v>
      </c>
      <c r="G18" s="5">
        <v>0</v>
      </c>
      <c r="H18" s="5">
        <v>0</v>
      </c>
      <c r="I18" s="20">
        <f t="shared" si="4"/>
        <v>1419108</v>
      </c>
      <c r="J18" s="20">
        <f t="shared" si="5"/>
        <v>709554</v>
      </c>
      <c r="K18" s="5">
        <v>0</v>
      </c>
      <c r="L18" s="5">
        <v>709554</v>
      </c>
      <c r="M18" s="5">
        <v>0</v>
      </c>
      <c r="N18" s="5">
        <v>709554</v>
      </c>
      <c r="O18" s="20">
        <f t="shared" si="6"/>
        <v>4730359</v>
      </c>
      <c r="P18" s="5"/>
      <c r="Q18" s="15">
        <f t="shared" si="9"/>
        <v>0</v>
      </c>
    </row>
    <row r="19" spans="1:17" s="18" customFormat="1">
      <c r="A19" s="5" t="s">
        <v>54</v>
      </c>
      <c r="B19" s="5" t="s">
        <v>53</v>
      </c>
      <c r="C19" s="87"/>
      <c r="D19" s="20">
        <f t="shared" si="3"/>
        <v>32319585</v>
      </c>
      <c r="E19" s="5">
        <v>0</v>
      </c>
      <c r="F19" s="5">
        <v>32319585</v>
      </c>
      <c r="G19" s="5">
        <v>0</v>
      </c>
      <c r="H19" s="5">
        <v>0</v>
      </c>
      <c r="I19" s="20">
        <f t="shared" si="4"/>
        <v>13851251</v>
      </c>
      <c r="J19" s="20">
        <f t="shared" si="5"/>
        <v>0</v>
      </c>
      <c r="K19" s="5">
        <v>0</v>
      </c>
      <c r="L19" s="5">
        <v>0</v>
      </c>
      <c r="M19" s="5">
        <v>0</v>
      </c>
      <c r="N19" s="5">
        <v>13851251</v>
      </c>
      <c r="O19" s="20">
        <f t="shared" si="6"/>
        <v>46170836</v>
      </c>
      <c r="P19" s="5"/>
      <c r="Q19" s="15">
        <f t="shared" si="9"/>
        <v>0</v>
      </c>
    </row>
    <row r="20" spans="1:17" s="18" customFormat="1">
      <c r="A20" s="5" t="s">
        <v>55</v>
      </c>
      <c r="B20" s="5" t="s">
        <v>56</v>
      </c>
      <c r="C20" s="87"/>
      <c r="D20" s="20">
        <f t="shared" si="3"/>
        <v>72660695</v>
      </c>
      <c r="E20" s="5">
        <v>0</v>
      </c>
      <c r="F20" s="12">
        <v>72660695</v>
      </c>
      <c r="G20" s="5">
        <v>0</v>
      </c>
      <c r="H20" s="5">
        <v>0</v>
      </c>
      <c r="I20" s="20">
        <f t="shared" si="4"/>
        <v>31140298</v>
      </c>
      <c r="J20" s="20">
        <f t="shared" si="5"/>
        <v>31140298</v>
      </c>
      <c r="K20" s="5">
        <v>0</v>
      </c>
      <c r="L20" s="5">
        <v>31140298</v>
      </c>
      <c r="M20" s="5">
        <v>0</v>
      </c>
      <c r="N20" s="5">
        <v>0</v>
      </c>
      <c r="O20" s="20">
        <f t="shared" si="6"/>
        <v>103800993</v>
      </c>
      <c r="P20" s="5"/>
      <c r="Q20" s="15">
        <f t="shared" si="9"/>
        <v>0</v>
      </c>
    </row>
    <row r="21" spans="1:17" s="18" customFormat="1">
      <c r="A21" s="5" t="s">
        <v>57</v>
      </c>
      <c r="B21" s="5" t="s">
        <v>58</v>
      </c>
      <c r="C21" s="87"/>
      <c r="D21" s="20">
        <f t="shared" si="3"/>
        <v>24732703</v>
      </c>
      <c r="E21" s="5">
        <v>0</v>
      </c>
      <c r="F21" s="12">
        <v>24732703</v>
      </c>
      <c r="G21" s="5">
        <v>0</v>
      </c>
      <c r="H21" s="5">
        <v>0</v>
      </c>
      <c r="I21" s="20">
        <f t="shared" si="4"/>
        <v>10599730</v>
      </c>
      <c r="J21" s="20">
        <f t="shared" si="5"/>
        <v>10599730</v>
      </c>
      <c r="K21" s="12">
        <v>9755143</v>
      </c>
      <c r="L21" s="5">
        <v>844587</v>
      </c>
      <c r="M21" s="5">
        <v>0</v>
      </c>
      <c r="N21" s="5">
        <v>0</v>
      </c>
      <c r="O21" s="20">
        <f t="shared" si="6"/>
        <v>35332433</v>
      </c>
      <c r="P21" s="5"/>
      <c r="Q21" s="15">
        <f t="shared" si="9"/>
        <v>9755143</v>
      </c>
    </row>
    <row r="22" spans="1:17" s="18" customFormat="1">
      <c r="A22" s="5" t="s">
        <v>59</v>
      </c>
      <c r="B22" s="5" t="s">
        <v>49</v>
      </c>
      <c r="C22" s="87"/>
      <c r="D22" s="20">
        <f t="shared" si="3"/>
        <v>16666936</v>
      </c>
      <c r="E22" s="5">
        <v>0</v>
      </c>
      <c r="F22" s="12">
        <v>16666936</v>
      </c>
      <c r="G22" s="5">
        <v>0</v>
      </c>
      <c r="H22" s="5">
        <v>0</v>
      </c>
      <c r="I22" s="20">
        <f t="shared" si="4"/>
        <v>7142973</v>
      </c>
      <c r="J22" s="20">
        <f t="shared" si="5"/>
        <v>7142973</v>
      </c>
      <c r="K22" s="5">
        <v>1057143</v>
      </c>
      <c r="L22" s="12">
        <v>6085830</v>
      </c>
      <c r="M22" s="5">
        <v>0</v>
      </c>
      <c r="N22" s="5">
        <v>0</v>
      </c>
      <c r="O22" s="20">
        <f t="shared" si="6"/>
        <v>23809909</v>
      </c>
      <c r="P22" s="5"/>
      <c r="Q22" s="15">
        <f t="shared" si="9"/>
        <v>1057143</v>
      </c>
    </row>
    <row r="23" spans="1:17" s="18" customFormat="1">
      <c r="A23" s="5" t="s">
        <v>60</v>
      </c>
      <c r="B23" s="5" t="s">
        <v>56</v>
      </c>
      <c r="C23" s="87"/>
      <c r="D23" s="20">
        <f t="shared" si="3"/>
        <v>11288618</v>
      </c>
      <c r="E23" s="5">
        <v>0</v>
      </c>
      <c r="F23" s="12">
        <v>11288618</v>
      </c>
      <c r="G23" s="5">
        <v>0</v>
      </c>
      <c r="H23" s="5">
        <v>0</v>
      </c>
      <c r="I23" s="20">
        <f t="shared" si="4"/>
        <v>4837979</v>
      </c>
      <c r="J23" s="20">
        <f t="shared" si="5"/>
        <v>4837979</v>
      </c>
      <c r="K23" s="5">
        <v>0</v>
      </c>
      <c r="L23" s="5">
        <v>4837979</v>
      </c>
      <c r="M23" s="5">
        <v>0</v>
      </c>
      <c r="N23" s="5">
        <v>0</v>
      </c>
      <c r="O23" s="20">
        <f t="shared" si="6"/>
        <v>16126597</v>
      </c>
      <c r="P23" s="5"/>
      <c r="Q23" s="15">
        <f t="shared" si="9"/>
        <v>0</v>
      </c>
    </row>
    <row r="24" spans="1:17" s="18" customFormat="1" ht="22.5">
      <c r="A24" s="5" t="s">
        <v>61</v>
      </c>
      <c r="B24" s="5" t="s">
        <v>58</v>
      </c>
      <c r="C24" s="87"/>
      <c r="D24" s="20">
        <f t="shared" si="3"/>
        <v>31392218</v>
      </c>
      <c r="E24" s="5">
        <v>0</v>
      </c>
      <c r="F24" s="12">
        <v>31392218</v>
      </c>
      <c r="G24" s="5">
        <v>0</v>
      </c>
      <c r="H24" s="5">
        <v>0</v>
      </c>
      <c r="I24" s="20">
        <f t="shared" si="4"/>
        <v>13453808</v>
      </c>
      <c r="J24" s="20">
        <f t="shared" si="5"/>
        <v>13453808</v>
      </c>
      <c r="K24" s="5">
        <v>3110331</v>
      </c>
      <c r="L24" s="5">
        <v>10343477</v>
      </c>
      <c r="M24" s="5">
        <v>0</v>
      </c>
      <c r="N24" s="5">
        <v>0</v>
      </c>
      <c r="O24" s="20">
        <f t="shared" si="6"/>
        <v>44846026</v>
      </c>
      <c r="P24" s="5"/>
      <c r="Q24" s="15">
        <f t="shared" si="9"/>
        <v>3110331</v>
      </c>
    </row>
    <row r="25" spans="1:17" s="18" customFormat="1" ht="22.5">
      <c r="A25" s="5" t="s">
        <v>62</v>
      </c>
      <c r="B25" s="5" t="s">
        <v>63</v>
      </c>
      <c r="C25" s="88"/>
      <c r="D25" s="20">
        <f t="shared" si="3"/>
        <v>10000000</v>
      </c>
      <c r="E25" s="5">
        <v>0</v>
      </c>
      <c r="F25" s="12">
        <v>10000000</v>
      </c>
      <c r="G25" s="5">
        <v>0</v>
      </c>
      <c r="H25" s="5">
        <v>0</v>
      </c>
      <c r="I25" s="20">
        <f t="shared" si="4"/>
        <v>4285714</v>
      </c>
      <c r="J25" s="20">
        <f t="shared" si="5"/>
        <v>4285714</v>
      </c>
      <c r="K25" s="5">
        <v>550000</v>
      </c>
      <c r="L25" s="5">
        <v>3735714</v>
      </c>
      <c r="M25" s="5">
        <v>0</v>
      </c>
      <c r="N25" s="5">
        <v>0</v>
      </c>
      <c r="O25" s="20">
        <f t="shared" si="6"/>
        <v>14285714</v>
      </c>
      <c r="P25" s="5"/>
      <c r="Q25" s="15">
        <f t="shared" si="9"/>
        <v>550000</v>
      </c>
    </row>
    <row r="26" spans="1:17" s="18" customFormat="1">
      <c r="A26" s="20" t="s">
        <v>64</v>
      </c>
      <c r="B26" s="20"/>
      <c r="C26" s="20"/>
      <c r="D26" s="20">
        <f t="shared" si="3"/>
        <v>67670827</v>
      </c>
      <c r="E26" s="20">
        <f>SUM(E27,E28)</f>
        <v>0</v>
      </c>
      <c r="F26" s="20">
        <f t="shared" ref="F26:H26" si="10">SUM(F27,F28)</f>
        <v>67670827</v>
      </c>
      <c r="G26" s="20">
        <f t="shared" si="10"/>
        <v>0</v>
      </c>
      <c r="H26" s="20">
        <f t="shared" si="10"/>
        <v>0</v>
      </c>
      <c r="I26" s="20">
        <f t="shared" si="4"/>
        <v>29001783</v>
      </c>
      <c r="J26" s="20">
        <f t="shared" si="5"/>
        <v>29001783</v>
      </c>
      <c r="K26" s="20">
        <f t="shared" ref="K26:N26" si="11">SUM(K27,K28)</f>
        <v>0</v>
      </c>
      <c r="L26" s="20">
        <f t="shared" si="11"/>
        <v>29001783</v>
      </c>
      <c r="M26" s="20">
        <f t="shared" si="11"/>
        <v>0</v>
      </c>
      <c r="N26" s="20">
        <f t="shared" si="11"/>
        <v>0</v>
      </c>
      <c r="O26" s="20">
        <f t="shared" si="6"/>
        <v>96672610</v>
      </c>
      <c r="P26" s="20"/>
      <c r="Q26" s="60">
        <f t="shared" ref="Q26" si="12">SUM(Q27,Q28)</f>
        <v>0</v>
      </c>
    </row>
    <row r="27" spans="1:17">
      <c r="A27" s="5" t="s">
        <v>65</v>
      </c>
      <c r="B27" s="5" t="s">
        <v>66</v>
      </c>
      <c r="C27" s="86" t="s">
        <v>39</v>
      </c>
      <c r="D27" s="20">
        <f t="shared" si="3"/>
        <v>53877838</v>
      </c>
      <c r="E27" s="5">
        <v>0</v>
      </c>
      <c r="F27" s="12">
        <v>53877838</v>
      </c>
      <c r="G27" s="5">
        <v>0</v>
      </c>
      <c r="H27" s="5">
        <v>0</v>
      </c>
      <c r="I27" s="20">
        <f t="shared" si="4"/>
        <v>23090502</v>
      </c>
      <c r="J27" s="20">
        <f t="shared" si="5"/>
        <v>23090502</v>
      </c>
      <c r="K27" s="5">
        <v>0</v>
      </c>
      <c r="L27" s="5">
        <v>23090502</v>
      </c>
      <c r="M27" s="5">
        <v>0</v>
      </c>
      <c r="N27" s="5">
        <v>0</v>
      </c>
      <c r="O27" s="20">
        <f t="shared" si="6"/>
        <v>76968340</v>
      </c>
      <c r="P27" s="5"/>
      <c r="Q27" s="15">
        <f>SUM(K27)</f>
        <v>0</v>
      </c>
    </row>
    <row r="28" spans="1:17" ht="23.25" customHeight="1">
      <c r="A28" s="5" t="s">
        <v>67</v>
      </c>
      <c r="B28" s="5" t="s">
        <v>66</v>
      </c>
      <c r="C28" s="88"/>
      <c r="D28" s="20">
        <f t="shared" si="3"/>
        <v>13792989</v>
      </c>
      <c r="E28" s="5"/>
      <c r="F28" s="12">
        <v>13792989</v>
      </c>
      <c r="G28" s="5"/>
      <c r="H28" s="5"/>
      <c r="I28" s="20">
        <f t="shared" si="4"/>
        <v>5911281</v>
      </c>
      <c r="J28" s="20">
        <f t="shared" si="5"/>
        <v>5911281</v>
      </c>
      <c r="K28" s="5">
        <v>0</v>
      </c>
      <c r="L28" s="5">
        <v>5911281</v>
      </c>
      <c r="M28" s="5">
        <v>0</v>
      </c>
      <c r="N28" s="5">
        <v>0</v>
      </c>
      <c r="O28" s="20">
        <f t="shared" si="6"/>
        <v>19704270</v>
      </c>
      <c r="P28" s="5"/>
      <c r="Q28" s="15">
        <f>SUM(K28)</f>
        <v>0</v>
      </c>
    </row>
    <row r="29" spans="1:17" s="18" customFormat="1">
      <c r="A29" s="20" t="s">
        <v>68</v>
      </c>
      <c r="B29" s="20"/>
      <c r="C29" s="20"/>
      <c r="D29" s="20">
        <f t="shared" si="3"/>
        <v>253285645</v>
      </c>
      <c r="E29" s="20">
        <f>E30</f>
        <v>0</v>
      </c>
      <c r="F29" s="20">
        <f t="shared" ref="F29:H29" si="13">F30</f>
        <v>253285645</v>
      </c>
      <c r="G29" s="20">
        <f t="shared" si="13"/>
        <v>0</v>
      </c>
      <c r="H29" s="20">
        <f t="shared" si="13"/>
        <v>0</v>
      </c>
      <c r="I29" s="20">
        <f t="shared" si="4"/>
        <v>108550991</v>
      </c>
      <c r="J29" s="20">
        <f t="shared" si="5"/>
        <v>108550991</v>
      </c>
      <c r="K29" s="20">
        <f>K30</f>
        <v>10414698</v>
      </c>
      <c r="L29" s="20">
        <f t="shared" ref="L29:N29" si="14">L30</f>
        <v>98136293</v>
      </c>
      <c r="M29" s="20">
        <f t="shared" si="14"/>
        <v>0</v>
      </c>
      <c r="N29" s="20">
        <f t="shared" si="14"/>
        <v>0</v>
      </c>
      <c r="O29" s="20">
        <f t="shared" si="6"/>
        <v>361836636</v>
      </c>
      <c r="P29" s="20"/>
      <c r="Q29" s="60">
        <f>Q30</f>
        <v>10414698</v>
      </c>
    </row>
    <row r="30" spans="1:17" ht="33.75">
      <c r="A30" s="5" t="s">
        <v>69</v>
      </c>
      <c r="B30" s="5" t="s">
        <v>70</v>
      </c>
      <c r="C30" s="5" t="s">
        <v>39</v>
      </c>
      <c r="D30" s="20">
        <f t="shared" si="3"/>
        <v>253285645</v>
      </c>
      <c r="E30" s="5">
        <v>0</v>
      </c>
      <c r="F30" s="12">
        <v>253285645</v>
      </c>
      <c r="G30" s="5">
        <v>0</v>
      </c>
      <c r="H30" s="5">
        <v>0</v>
      </c>
      <c r="I30" s="20">
        <f t="shared" si="4"/>
        <v>108550991</v>
      </c>
      <c r="J30" s="20">
        <f t="shared" si="5"/>
        <v>108550991</v>
      </c>
      <c r="K30" s="5">
        <v>10414698</v>
      </c>
      <c r="L30" s="5">
        <v>98136293</v>
      </c>
      <c r="M30" s="5">
        <v>0</v>
      </c>
      <c r="N30" s="5">
        <v>0</v>
      </c>
      <c r="O30" s="20">
        <f t="shared" si="6"/>
        <v>361836636</v>
      </c>
      <c r="P30" s="5"/>
      <c r="Q30" s="15">
        <f>SUM(K30)</f>
        <v>10414698</v>
      </c>
    </row>
    <row r="31" spans="1:17" s="18" customFormat="1">
      <c r="A31" s="20" t="s">
        <v>71</v>
      </c>
      <c r="B31" s="20"/>
      <c r="C31" s="20"/>
      <c r="D31" s="20">
        <f t="shared" si="3"/>
        <v>85898605</v>
      </c>
      <c r="E31" s="20">
        <f>SUM(E32,E33)</f>
        <v>0</v>
      </c>
      <c r="F31" s="20">
        <f t="shared" ref="F31:H31" si="15">SUM(F32,F33)</f>
        <v>85898605</v>
      </c>
      <c r="G31" s="20">
        <f t="shared" si="15"/>
        <v>0</v>
      </c>
      <c r="H31" s="20">
        <f t="shared" si="15"/>
        <v>0</v>
      </c>
      <c r="I31" s="20">
        <f t="shared" si="4"/>
        <v>36813688</v>
      </c>
      <c r="J31" s="20">
        <f t="shared" si="5"/>
        <v>31583601</v>
      </c>
      <c r="K31" s="20">
        <f>SUM(K32,K33)</f>
        <v>4927941</v>
      </c>
      <c r="L31" s="20">
        <f t="shared" ref="L31:N31" si="16">SUM(L32,L33)</f>
        <v>26655660</v>
      </c>
      <c r="M31" s="20">
        <f t="shared" si="16"/>
        <v>0</v>
      </c>
      <c r="N31" s="20">
        <f t="shared" si="16"/>
        <v>5230087</v>
      </c>
      <c r="O31" s="20">
        <f t="shared" si="6"/>
        <v>122712293</v>
      </c>
      <c r="P31" s="20"/>
      <c r="Q31" s="60">
        <f>SUM(Q32,Q33)</f>
        <v>4927941</v>
      </c>
    </row>
    <row r="32" spans="1:17">
      <c r="A32" s="5" t="s">
        <v>72</v>
      </c>
      <c r="B32" s="5" t="s">
        <v>73</v>
      </c>
      <c r="C32" s="86" t="s">
        <v>39</v>
      </c>
      <c r="D32" s="20">
        <f t="shared" si="3"/>
        <v>36610607</v>
      </c>
      <c r="E32" s="5">
        <v>0</v>
      </c>
      <c r="F32" s="12">
        <v>36610607</v>
      </c>
      <c r="G32" s="5">
        <v>0</v>
      </c>
      <c r="H32" s="5">
        <v>0</v>
      </c>
      <c r="I32" s="20">
        <f t="shared" si="4"/>
        <v>15690260</v>
      </c>
      <c r="J32" s="20">
        <f t="shared" si="5"/>
        <v>10460173</v>
      </c>
      <c r="K32" s="5">
        <v>0</v>
      </c>
      <c r="L32" s="5">
        <v>10460173</v>
      </c>
      <c r="M32" s="5">
        <v>0</v>
      </c>
      <c r="N32" s="5">
        <v>5230087</v>
      </c>
      <c r="O32" s="20">
        <f t="shared" si="6"/>
        <v>52300867</v>
      </c>
      <c r="P32" s="5"/>
      <c r="Q32" s="15">
        <f>SUM(K32)</f>
        <v>0</v>
      </c>
    </row>
    <row r="33" spans="1:17">
      <c r="A33" s="5" t="s">
        <v>74</v>
      </c>
      <c r="B33" s="5" t="s">
        <v>75</v>
      </c>
      <c r="C33" s="88"/>
      <c r="D33" s="20">
        <f t="shared" si="3"/>
        <v>49287998</v>
      </c>
      <c r="E33" s="5">
        <v>0</v>
      </c>
      <c r="F33" s="12">
        <v>49287998</v>
      </c>
      <c r="G33" s="5">
        <v>0</v>
      </c>
      <c r="H33" s="5">
        <v>0</v>
      </c>
      <c r="I33" s="20">
        <f t="shared" si="4"/>
        <v>21123428</v>
      </c>
      <c r="J33" s="20">
        <f t="shared" si="5"/>
        <v>21123428</v>
      </c>
      <c r="K33" s="5">
        <v>4927941</v>
      </c>
      <c r="L33" s="5">
        <v>16195487</v>
      </c>
      <c r="M33" s="5">
        <v>0</v>
      </c>
      <c r="N33" s="5">
        <v>0</v>
      </c>
      <c r="O33" s="20">
        <f t="shared" si="6"/>
        <v>70411426</v>
      </c>
      <c r="P33" s="5"/>
      <c r="Q33" s="15">
        <f>SUM(K33)</f>
        <v>4927941</v>
      </c>
    </row>
    <row r="34" spans="1:17" s="18" customFormat="1">
      <c r="A34" s="20" t="s">
        <v>76</v>
      </c>
      <c r="B34" s="20"/>
      <c r="C34" s="20"/>
      <c r="D34" s="20">
        <f t="shared" si="3"/>
        <v>100312648</v>
      </c>
      <c r="E34" s="20">
        <f>SUM(E35,E36)</f>
        <v>0</v>
      </c>
      <c r="F34" s="20">
        <v>100312648</v>
      </c>
      <c r="G34" s="20">
        <f>SUM(G35,G36)</f>
        <v>0</v>
      </c>
      <c r="H34" s="20">
        <f>SUM(H35,H36)</f>
        <v>0</v>
      </c>
      <c r="I34" s="20">
        <f t="shared" si="4"/>
        <v>42991135</v>
      </c>
      <c r="J34" s="20">
        <f t="shared" si="5"/>
        <v>42991135</v>
      </c>
      <c r="K34" s="20">
        <f>SUM(K35,K36)</f>
        <v>0</v>
      </c>
      <c r="L34" s="20">
        <f t="shared" ref="L34:N34" si="17">SUM(L35,L36)</f>
        <v>42991135</v>
      </c>
      <c r="M34" s="20">
        <f t="shared" si="17"/>
        <v>0</v>
      </c>
      <c r="N34" s="20">
        <f t="shared" si="17"/>
        <v>0</v>
      </c>
      <c r="O34" s="20">
        <f t="shared" si="6"/>
        <v>143303783</v>
      </c>
      <c r="P34" s="20"/>
      <c r="Q34" s="60">
        <f t="shared" ref="Q34" si="18">SUM(Q35,Q36)</f>
        <v>0</v>
      </c>
    </row>
    <row r="35" spans="1:17">
      <c r="A35" s="5" t="s">
        <v>77</v>
      </c>
      <c r="B35" s="5" t="s">
        <v>78</v>
      </c>
      <c r="C35" s="86" t="s">
        <v>39</v>
      </c>
      <c r="D35" s="20">
        <f t="shared" si="3"/>
        <v>89889223</v>
      </c>
      <c r="E35" s="5">
        <v>0</v>
      </c>
      <c r="F35" s="12">
        <v>89889223</v>
      </c>
      <c r="G35" s="5">
        <v>0</v>
      </c>
      <c r="H35" s="5">
        <v>0</v>
      </c>
      <c r="I35" s="20">
        <f t="shared" si="4"/>
        <v>38523953</v>
      </c>
      <c r="J35" s="20">
        <f t="shared" si="5"/>
        <v>38523953</v>
      </c>
      <c r="K35" s="5">
        <v>0</v>
      </c>
      <c r="L35" s="5">
        <v>38523953</v>
      </c>
      <c r="M35" s="5">
        <v>0</v>
      </c>
      <c r="N35" s="5">
        <v>0</v>
      </c>
      <c r="O35" s="20">
        <f t="shared" si="6"/>
        <v>128413176</v>
      </c>
      <c r="P35" s="5"/>
      <c r="Q35" s="15">
        <f>SUM(K35)</f>
        <v>0</v>
      </c>
    </row>
    <row r="36" spans="1:17" ht="25.5" customHeight="1">
      <c r="A36" s="5" t="s">
        <v>79</v>
      </c>
      <c r="B36" s="5" t="s">
        <v>78</v>
      </c>
      <c r="C36" s="88"/>
      <c r="D36" s="20">
        <f t="shared" si="3"/>
        <v>10423425</v>
      </c>
      <c r="E36" s="5"/>
      <c r="F36" s="12">
        <v>10423425</v>
      </c>
      <c r="G36" s="5"/>
      <c r="H36" s="5"/>
      <c r="I36" s="20">
        <f t="shared" si="4"/>
        <v>4467182</v>
      </c>
      <c r="J36" s="20">
        <f t="shared" si="5"/>
        <v>4467182</v>
      </c>
      <c r="K36" s="5">
        <v>0</v>
      </c>
      <c r="L36" s="5">
        <v>4467182</v>
      </c>
      <c r="M36" s="5">
        <v>0</v>
      </c>
      <c r="N36" s="5">
        <v>0</v>
      </c>
      <c r="O36" s="20">
        <f t="shared" si="6"/>
        <v>14890607</v>
      </c>
      <c r="P36" s="5"/>
      <c r="Q36" s="15">
        <f>SUM(K36)</f>
        <v>0</v>
      </c>
    </row>
    <row r="37" spans="1:17" s="18" customFormat="1">
      <c r="A37" s="20" t="s">
        <v>80</v>
      </c>
      <c r="B37" s="20"/>
      <c r="C37" s="20"/>
      <c r="D37" s="20">
        <f t="shared" si="3"/>
        <v>311760171</v>
      </c>
      <c r="E37" s="20">
        <f>SUM(E38:E47)</f>
        <v>0</v>
      </c>
      <c r="F37" s="20">
        <f t="shared" ref="F37:H37" si="19">SUM(F38:F47)</f>
        <v>0</v>
      </c>
      <c r="G37" s="20">
        <f t="shared" si="19"/>
        <v>311760171</v>
      </c>
      <c r="H37" s="20">
        <f t="shared" si="19"/>
        <v>0</v>
      </c>
      <c r="I37" s="20">
        <f t="shared" si="4"/>
        <v>133611502</v>
      </c>
      <c r="J37" s="20">
        <f t="shared" si="5"/>
        <v>122100532</v>
      </c>
      <c r="K37" s="20">
        <f>SUM(K38:K47)</f>
        <v>74010843</v>
      </c>
      <c r="L37" s="20">
        <f>SUM(L38:L47)</f>
        <v>8839320</v>
      </c>
      <c r="M37" s="20">
        <f t="shared" ref="M37:N37" si="20">SUM(M38:M47)</f>
        <v>39250369</v>
      </c>
      <c r="N37" s="20">
        <f t="shared" si="20"/>
        <v>11510970</v>
      </c>
      <c r="O37" s="20">
        <f t="shared" si="6"/>
        <v>445371673</v>
      </c>
      <c r="P37" s="20"/>
      <c r="Q37" s="60">
        <f t="shared" ref="Q37" si="21">SUM(Q38:Q47)</f>
        <v>74010843</v>
      </c>
    </row>
    <row r="38" spans="1:17">
      <c r="A38" s="5" t="s">
        <v>81</v>
      </c>
      <c r="B38" s="5" t="s">
        <v>82</v>
      </c>
      <c r="C38" s="86" t="s">
        <v>39</v>
      </c>
      <c r="D38" s="20">
        <f>SUM(E38:H38)</f>
        <v>91584194</v>
      </c>
      <c r="E38" s="5">
        <v>0</v>
      </c>
      <c r="F38" s="12">
        <v>0</v>
      </c>
      <c r="G38" s="12">
        <v>91584194</v>
      </c>
      <c r="H38" s="5">
        <v>0</v>
      </c>
      <c r="I38" s="20">
        <f t="shared" si="4"/>
        <v>39250369</v>
      </c>
      <c r="J38" s="20">
        <f t="shared" si="5"/>
        <v>39250369</v>
      </c>
      <c r="K38" s="12">
        <v>0</v>
      </c>
      <c r="L38" s="12">
        <v>0</v>
      </c>
      <c r="M38" s="12">
        <v>39250369</v>
      </c>
      <c r="N38" s="12">
        <v>0</v>
      </c>
      <c r="O38" s="20">
        <f t="shared" si="6"/>
        <v>130834563</v>
      </c>
      <c r="P38" s="5"/>
      <c r="Q38" s="21">
        <f>SUM(K38)</f>
        <v>0</v>
      </c>
    </row>
    <row r="39" spans="1:17">
      <c r="A39" s="5" t="s">
        <v>83</v>
      </c>
      <c r="B39" s="5" t="s">
        <v>84</v>
      </c>
      <c r="C39" s="87"/>
      <c r="D39" s="20">
        <f t="shared" ref="D39:D47" si="22">SUM(E39:H39)</f>
        <v>1264000</v>
      </c>
      <c r="E39" s="5">
        <v>0</v>
      </c>
      <c r="F39" s="12">
        <v>0</v>
      </c>
      <c r="G39" s="12">
        <v>1264000</v>
      </c>
      <c r="H39" s="5">
        <v>0</v>
      </c>
      <c r="I39" s="20">
        <f t="shared" si="4"/>
        <v>541714</v>
      </c>
      <c r="J39" s="20">
        <f t="shared" si="5"/>
        <v>541714</v>
      </c>
      <c r="K39" s="12">
        <v>0</v>
      </c>
      <c r="L39" s="12">
        <v>541714</v>
      </c>
      <c r="M39" s="12">
        <v>0</v>
      </c>
      <c r="N39" s="12">
        <v>0</v>
      </c>
      <c r="O39" s="20">
        <f t="shared" si="6"/>
        <v>1805714</v>
      </c>
      <c r="P39" s="5"/>
      <c r="Q39" s="21">
        <f t="shared" ref="Q39:Q47" si="23">SUM(K39)</f>
        <v>0</v>
      </c>
    </row>
    <row r="40" spans="1:17">
      <c r="A40" s="5" t="s">
        <v>85</v>
      </c>
      <c r="B40" s="5" t="s">
        <v>86</v>
      </c>
      <c r="C40" s="87"/>
      <c r="D40" s="20">
        <f t="shared" si="22"/>
        <v>3900000</v>
      </c>
      <c r="E40" s="5">
        <v>0</v>
      </c>
      <c r="F40" s="12">
        <v>0</v>
      </c>
      <c r="G40" s="12">
        <v>3900000</v>
      </c>
      <c r="H40" s="5">
        <v>0</v>
      </c>
      <c r="I40" s="20">
        <f t="shared" si="4"/>
        <v>1671429</v>
      </c>
      <c r="J40" s="20">
        <f t="shared" si="5"/>
        <v>1468071</v>
      </c>
      <c r="K40" s="12">
        <v>1392855</v>
      </c>
      <c r="L40" s="12">
        <v>75216</v>
      </c>
      <c r="M40" s="12">
        <v>0</v>
      </c>
      <c r="N40" s="12">
        <v>203358</v>
      </c>
      <c r="O40" s="20">
        <f t="shared" si="6"/>
        <v>5571429</v>
      </c>
      <c r="P40" s="5"/>
      <c r="Q40" s="21">
        <f t="shared" si="23"/>
        <v>1392855</v>
      </c>
    </row>
    <row r="41" spans="1:17">
      <c r="A41" s="5" t="s">
        <v>87</v>
      </c>
      <c r="B41" s="5" t="s">
        <v>88</v>
      </c>
      <c r="C41" s="87"/>
      <c r="D41" s="20">
        <f t="shared" si="22"/>
        <v>33711356</v>
      </c>
      <c r="E41" s="5">
        <v>0</v>
      </c>
      <c r="F41" s="12">
        <v>0</v>
      </c>
      <c r="G41" s="12">
        <v>33711356</v>
      </c>
      <c r="H41" s="5">
        <v>0</v>
      </c>
      <c r="I41" s="20">
        <f t="shared" si="4"/>
        <v>14447724</v>
      </c>
      <c r="J41" s="20">
        <f t="shared" si="5"/>
        <v>13257916</v>
      </c>
      <c r="K41" s="12">
        <v>8934060</v>
      </c>
      <c r="L41" s="12">
        <v>4323856</v>
      </c>
      <c r="M41" s="12">
        <v>0</v>
      </c>
      <c r="N41" s="12">
        <v>1189808</v>
      </c>
      <c r="O41" s="20">
        <f t="shared" si="6"/>
        <v>48159080</v>
      </c>
      <c r="P41" s="5"/>
      <c r="Q41" s="21">
        <f t="shared" si="23"/>
        <v>8934060</v>
      </c>
    </row>
    <row r="42" spans="1:17">
      <c r="A42" s="5" t="s">
        <v>89</v>
      </c>
      <c r="B42" s="5" t="s">
        <v>90</v>
      </c>
      <c r="C42" s="87"/>
      <c r="D42" s="20">
        <f t="shared" si="22"/>
        <v>53661740</v>
      </c>
      <c r="E42" s="5">
        <v>0</v>
      </c>
      <c r="F42" s="12">
        <v>0</v>
      </c>
      <c r="G42" s="12">
        <v>53661740</v>
      </c>
      <c r="H42" s="5">
        <v>0</v>
      </c>
      <c r="I42" s="20">
        <f t="shared" si="4"/>
        <v>22997889</v>
      </c>
      <c r="J42" s="20">
        <f t="shared" si="5"/>
        <v>20048584</v>
      </c>
      <c r="K42" s="12">
        <v>19164907</v>
      </c>
      <c r="L42" s="12">
        <v>883677</v>
      </c>
      <c r="M42" s="12">
        <v>0</v>
      </c>
      <c r="N42" s="12">
        <v>2949305</v>
      </c>
      <c r="O42" s="20">
        <f t="shared" si="6"/>
        <v>76659629</v>
      </c>
      <c r="P42" s="5"/>
      <c r="Q42" s="21">
        <f t="shared" si="23"/>
        <v>19164907</v>
      </c>
    </row>
    <row r="43" spans="1:17">
      <c r="A43" s="5" t="s">
        <v>91</v>
      </c>
      <c r="B43" s="5" t="s">
        <v>92</v>
      </c>
      <c r="C43" s="87"/>
      <c r="D43" s="20">
        <f t="shared" si="22"/>
        <v>12240949</v>
      </c>
      <c r="E43" s="5">
        <v>0</v>
      </c>
      <c r="F43" s="12">
        <v>0</v>
      </c>
      <c r="G43" s="12">
        <v>12240949</v>
      </c>
      <c r="H43" s="5">
        <v>0</v>
      </c>
      <c r="I43" s="20">
        <f t="shared" si="4"/>
        <v>5246121</v>
      </c>
      <c r="J43" s="20">
        <f t="shared" si="5"/>
        <v>4371768</v>
      </c>
      <c r="K43" s="12">
        <v>4371768</v>
      </c>
      <c r="L43" s="12">
        <v>0</v>
      </c>
      <c r="M43" s="12">
        <v>0</v>
      </c>
      <c r="N43" s="12">
        <v>874353</v>
      </c>
      <c r="O43" s="20">
        <f t="shared" si="6"/>
        <v>17487070</v>
      </c>
      <c r="P43" s="5"/>
      <c r="Q43" s="21">
        <f t="shared" si="23"/>
        <v>4371768</v>
      </c>
    </row>
    <row r="44" spans="1:17">
      <c r="A44" s="5" t="s">
        <v>93</v>
      </c>
      <c r="B44" s="5" t="s">
        <v>94</v>
      </c>
      <c r="C44" s="87"/>
      <c r="D44" s="20">
        <f t="shared" si="22"/>
        <v>67197039</v>
      </c>
      <c r="E44" s="5">
        <v>0</v>
      </c>
      <c r="F44" s="12">
        <v>0</v>
      </c>
      <c r="G44" s="12">
        <v>67197039</v>
      </c>
      <c r="H44" s="5">
        <v>0</v>
      </c>
      <c r="I44" s="20">
        <f t="shared" si="4"/>
        <v>28798731</v>
      </c>
      <c r="J44" s="20">
        <f t="shared" si="5"/>
        <v>25054744</v>
      </c>
      <c r="K44" s="12">
        <v>23998943</v>
      </c>
      <c r="L44" s="12">
        <v>1055801</v>
      </c>
      <c r="M44" s="12">
        <v>0</v>
      </c>
      <c r="N44" s="12">
        <v>3743987</v>
      </c>
      <c r="O44" s="20">
        <f t="shared" si="6"/>
        <v>95995770</v>
      </c>
      <c r="P44" s="5"/>
      <c r="Q44" s="21">
        <f t="shared" si="23"/>
        <v>23998943</v>
      </c>
    </row>
    <row r="45" spans="1:17">
      <c r="A45" s="5" t="s">
        <v>95</v>
      </c>
      <c r="B45" s="5" t="s">
        <v>96</v>
      </c>
      <c r="C45" s="87"/>
      <c r="D45" s="20">
        <f t="shared" si="22"/>
        <v>15731577</v>
      </c>
      <c r="E45" s="5">
        <v>0</v>
      </c>
      <c r="F45" s="12">
        <v>0</v>
      </c>
      <c r="G45" s="12">
        <v>15731577</v>
      </c>
      <c r="H45" s="5">
        <v>0</v>
      </c>
      <c r="I45" s="20">
        <f t="shared" si="4"/>
        <v>6742104</v>
      </c>
      <c r="J45" s="20">
        <f t="shared" si="5"/>
        <v>5742026</v>
      </c>
      <c r="K45" s="12">
        <v>5618420</v>
      </c>
      <c r="L45" s="12">
        <v>123606</v>
      </c>
      <c r="M45" s="12">
        <v>0</v>
      </c>
      <c r="N45" s="12">
        <v>1000078</v>
      </c>
      <c r="O45" s="20">
        <f t="shared" si="6"/>
        <v>22473681</v>
      </c>
      <c r="P45" s="5"/>
      <c r="Q45" s="21">
        <f t="shared" si="23"/>
        <v>5618420</v>
      </c>
    </row>
    <row r="46" spans="1:17">
      <c r="A46" s="5" t="s">
        <v>97</v>
      </c>
      <c r="B46" s="5" t="s">
        <v>94</v>
      </c>
      <c r="C46" s="87"/>
      <c r="D46" s="20">
        <f t="shared" si="22"/>
        <v>14928123</v>
      </c>
      <c r="E46" s="5">
        <v>0</v>
      </c>
      <c r="F46" s="12">
        <v>0</v>
      </c>
      <c r="G46" s="12">
        <v>14928123</v>
      </c>
      <c r="H46" s="5">
        <v>0</v>
      </c>
      <c r="I46" s="20">
        <f t="shared" si="4"/>
        <v>6397767</v>
      </c>
      <c r="J46" s="20">
        <f t="shared" si="5"/>
        <v>4847686</v>
      </c>
      <c r="K46" s="12">
        <v>4265178</v>
      </c>
      <c r="L46" s="12">
        <v>582508</v>
      </c>
      <c r="M46" s="12">
        <v>0</v>
      </c>
      <c r="N46" s="12">
        <v>1550081</v>
      </c>
      <c r="O46" s="20">
        <f t="shared" si="6"/>
        <v>21325890</v>
      </c>
      <c r="P46" s="5"/>
      <c r="Q46" s="21">
        <f t="shared" si="23"/>
        <v>4265178</v>
      </c>
    </row>
    <row r="47" spans="1:17" ht="22.5">
      <c r="A47" s="5" t="s">
        <v>98</v>
      </c>
      <c r="B47" s="5" t="s">
        <v>82</v>
      </c>
      <c r="C47" s="88"/>
      <c r="D47" s="20">
        <f t="shared" si="22"/>
        <v>17541193</v>
      </c>
      <c r="E47" s="5">
        <v>0</v>
      </c>
      <c r="F47" s="12">
        <v>0</v>
      </c>
      <c r="G47" s="12">
        <v>17541193</v>
      </c>
      <c r="H47" s="5">
        <v>0</v>
      </c>
      <c r="I47" s="20">
        <f t="shared" si="4"/>
        <v>7517654</v>
      </c>
      <c r="J47" s="20">
        <f t="shared" si="5"/>
        <v>7517654</v>
      </c>
      <c r="K47" s="12">
        <v>6264712</v>
      </c>
      <c r="L47" s="12">
        <v>1252942</v>
      </c>
      <c r="M47" s="12">
        <v>0</v>
      </c>
      <c r="N47" s="12">
        <v>0</v>
      </c>
      <c r="O47" s="20">
        <f t="shared" si="6"/>
        <v>25058847</v>
      </c>
      <c r="P47" s="5"/>
      <c r="Q47" s="21">
        <f t="shared" si="23"/>
        <v>6264712</v>
      </c>
    </row>
    <row r="48" spans="1:17" s="18" customFormat="1">
      <c r="A48" s="20" t="s">
        <v>99</v>
      </c>
      <c r="B48" s="20"/>
      <c r="C48" s="20"/>
      <c r="D48" s="20">
        <f>SUM(D49:D51)</f>
        <v>102746333</v>
      </c>
      <c r="E48" s="20">
        <f>SUM(E49,E50,E51)</f>
        <v>0</v>
      </c>
      <c r="F48" s="20">
        <f t="shared" ref="F48:H48" si="24">SUM(F49,F50,F51)</f>
        <v>0</v>
      </c>
      <c r="G48" s="20">
        <f t="shared" si="24"/>
        <v>102746333</v>
      </c>
      <c r="H48" s="20">
        <f t="shared" si="24"/>
        <v>0</v>
      </c>
      <c r="I48" s="20">
        <f t="shared" si="4"/>
        <v>44034143</v>
      </c>
      <c r="J48" s="20">
        <f t="shared" si="5"/>
        <v>41905421</v>
      </c>
      <c r="K48" s="20">
        <f t="shared" ref="K48:N48" si="25">SUM(K49,K50,K51)</f>
        <v>26527686</v>
      </c>
      <c r="L48" s="20">
        <f t="shared" si="25"/>
        <v>15377735</v>
      </c>
      <c r="M48" s="20">
        <f t="shared" si="25"/>
        <v>0</v>
      </c>
      <c r="N48" s="20">
        <f t="shared" si="25"/>
        <v>2128722</v>
      </c>
      <c r="O48" s="20">
        <f t="shared" si="6"/>
        <v>146780476</v>
      </c>
      <c r="P48" s="20"/>
      <c r="Q48" s="60">
        <f t="shared" ref="Q48" si="26">SUM(Q49,Q50,Q51)</f>
        <v>26527686</v>
      </c>
    </row>
    <row r="49" spans="1:18">
      <c r="A49" s="5" t="s">
        <v>100</v>
      </c>
      <c r="B49" s="5" t="s">
        <v>75</v>
      </c>
      <c r="C49" s="86" t="s">
        <v>39</v>
      </c>
      <c r="D49" s="20">
        <f>SUM(E49:H49)</f>
        <v>66390741</v>
      </c>
      <c r="E49" s="5">
        <v>0</v>
      </c>
      <c r="F49" s="12">
        <v>0</v>
      </c>
      <c r="G49" s="12">
        <v>66390741</v>
      </c>
      <c r="H49" s="5">
        <v>0</v>
      </c>
      <c r="I49" s="20">
        <f t="shared" si="4"/>
        <v>28453175</v>
      </c>
      <c r="J49" s="20">
        <f t="shared" si="5"/>
        <v>28453175</v>
      </c>
      <c r="K49" s="12">
        <v>18968783</v>
      </c>
      <c r="L49" s="12">
        <v>9484392</v>
      </c>
      <c r="M49" s="12">
        <v>0</v>
      </c>
      <c r="N49" s="12">
        <v>0</v>
      </c>
      <c r="O49" s="20">
        <f t="shared" si="6"/>
        <v>94843916</v>
      </c>
      <c r="P49" s="5"/>
      <c r="Q49" s="21">
        <f>SUM(K49)</f>
        <v>18968783</v>
      </c>
    </row>
    <row r="50" spans="1:18">
      <c r="A50" s="5" t="s">
        <v>101</v>
      </c>
      <c r="B50" s="5" t="s">
        <v>102</v>
      </c>
      <c r="C50" s="87"/>
      <c r="D50" s="20">
        <f t="shared" ref="D50:D51" si="27">SUM(E50:H50)</f>
        <v>16556728</v>
      </c>
      <c r="E50" s="5">
        <v>0</v>
      </c>
      <c r="F50" s="12">
        <v>0</v>
      </c>
      <c r="G50" s="12">
        <v>16556728</v>
      </c>
      <c r="H50" s="5">
        <v>0</v>
      </c>
      <c r="I50" s="20">
        <f t="shared" si="4"/>
        <v>7095741</v>
      </c>
      <c r="J50" s="20">
        <f t="shared" si="5"/>
        <v>4967019</v>
      </c>
      <c r="K50" s="12">
        <v>4730494</v>
      </c>
      <c r="L50" s="12">
        <v>236525</v>
      </c>
      <c r="M50" s="12">
        <v>0</v>
      </c>
      <c r="N50" s="12">
        <v>2128722</v>
      </c>
      <c r="O50" s="20">
        <f t="shared" si="6"/>
        <v>23652469</v>
      </c>
      <c r="P50" s="5"/>
      <c r="Q50" s="21">
        <f t="shared" ref="Q50:Q51" si="28">SUM(K50)</f>
        <v>4730494</v>
      </c>
    </row>
    <row r="51" spans="1:18">
      <c r="A51" s="5" t="s">
        <v>103</v>
      </c>
      <c r="B51" s="5" t="s">
        <v>75</v>
      </c>
      <c r="C51" s="88"/>
      <c r="D51" s="20">
        <f t="shared" si="27"/>
        <v>19798864</v>
      </c>
      <c r="E51" s="5">
        <v>0</v>
      </c>
      <c r="F51" s="12">
        <v>0</v>
      </c>
      <c r="G51" s="12">
        <v>19798864</v>
      </c>
      <c r="H51" s="5">
        <v>0</v>
      </c>
      <c r="I51" s="20">
        <f t="shared" si="4"/>
        <v>8485227</v>
      </c>
      <c r="J51" s="20">
        <f t="shared" si="5"/>
        <v>8485227</v>
      </c>
      <c r="K51" s="12">
        <v>2828409</v>
      </c>
      <c r="L51" s="12">
        <v>5656818</v>
      </c>
      <c r="M51" s="12">
        <v>0</v>
      </c>
      <c r="N51" s="12">
        <v>0</v>
      </c>
      <c r="O51" s="20">
        <f t="shared" si="6"/>
        <v>28284091</v>
      </c>
      <c r="P51" s="5"/>
      <c r="Q51" s="21">
        <f t="shared" si="28"/>
        <v>2828409</v>
      </c>
    </row>
    <row r="52" spans="1:18" s="18" customFormat="1">
      <c r="A52" s="20" t="s">
        <v>104</v>
      </c>
      <c r="B52" s="20"/>
      <c r="C52" s="20"/>
      <c r="D52" s="20">
        <f t="shared" si="3"/>
        <v>533324070</v>
      </c>
      <c r="E52" s="20">
        <f>SUM(E53:E60)</f>
        <v>0</v>
      </c>
      <c r="F52" s="20">
        <f t="shared" ref="F52:H52" si="29">SUM(F53:F60)</f>
        <v>0</v>
      </c>
      <c r="G52" s="20">
        <f t="shared" si="29"/>
        <v>0</v>
      </c>
      <c r="H52" s="20">
        <f t="shared" si="29"/>
        <v>533324070</v>
      </c>
      <c r="I52" s="20">
        <f t="shared" si="4"/>
        <v>228567459</v>
      </c>
      <c r="J52" s="20">
        <f t="shared" si="5"/>
        <v>158775280</v>
      </c>
      <c r="K52" s="20">
        <f>SUM(K53:K60)</f>
        <v>88771861</v>
      </c>
      <c r="L52" s="20">
        <f t="shared" ref="L52:N52" si="30">SUM(L53:L60)</f>
        <v>70003419</v>
      </c>
      <c r="M52" s="20">
        <f t="shared" si="30"/>
        <v>0</v>
      </c>
      <c r="N52" s="20">
        <f t="shared" si="30"/>
        <v>69792179</v>
      </c>
      <c r="O52" s="20">
        <f t="shared" si="6"/>
        <v>761891529</v>
      </c>
      <c r="P52" s="20"/>
      <c r="Q52" s="60">
        <f>SUM(Q53:Q60)</f>
        <v>88771861</v>
      </c>
    </row>
    <row r="53" spans="1:18" ht="14.25" customHeight="1">
      <c r="A53" s="5" t="s">
        <v>105</v>
      </c>
      <c r="B53" s="5" t="s">
        <v>106</v>
      </c>
      <c r="C53" s="86" t="s">
        <v>39</v>
      </c>
      <c r="D53" s="20">
        <f t="shared" si="3"/>
        <v>44434133</v>
      </c>
      <c r="E53" s="5">
        <v>0</v>
      </c>
      <c r="F53" s="12">
        <v>0</v>
      </c>
      <c r="G53" s="5">
        <v>0</v>
      </c>
      <c r="H53" s="12">
        <v>44434133</v>
      </c>
      <c r="I53" s="20">
        <f t="shared" si="4"/>
        <v>19043199</v>
      </c>
      <c r="J53" s="20">
        <f t="shared" si="5"/>
        <v>14490248</v>
      </c>
      <c r="K53" s="12">
        <v>14490248</v>
      </c>
      <c r="L53" s="12">
        <v>0</v>
      </c>
      <c r="M53" s="12">
        <v>0</v>
      </c>
      <c r="N53" s="12">
        <v>4552951</v>
      </c>
      <c r="O53" s="20">
        <f t="shared" si="6"/>
        <v>63477332</v>
      </c>
      <c r="P53" s="5"/>
      <c r="Q53" s="21">
        <f>SUM(K53)</f>
        <v>14490248</v>
      </c>
    </row>
    <row r="54" spans="1:18">
      <c r="A54" s="5" t="s">
        <v>107</v>
      </c>
      <c r="B54" s="5" t="s">
        <v>106</v>
      </c>
      <c r="C54" s="87"/>
      <c r="D54" s="20">
        <f t="shared" si="3"/>
        <v>1750000</v>
      </c>
      <c r="E54" s="5">
        <v>0</v>
      </c>
      <c r="F54" s="12">
        <v>0</v>
      </c>
      <c r="G54" s="5">
        <v>0</v>
      </c>
      <c r="H54" s="12">
        <v>1750000</v>
      </c>
      <c r="I54" s="20">
        <f t="shared" si="4"/>
        <v>750000</v>
      </c>
      <c r="J54" s="20">
        <f t="shared" si="5"/>
        <v>750000</v>
      </c>
      <c r="K54" s="12">
        <v>1614917</v>
      </c>
      <c r="L54" s="12">
        <v>-864917</v>
      </c>
      <c r="M54" s="12">
        <v>0</v>
      </c>
      <c r="N54" s="12">
        <v>0</v>
      </c>
      <c r="O54" s="20">
        <f t="shared" si="6"/>
        <v>2500000</v>
      </c>
      <c r="P54" s="5"/>
      <c r="Q54" s="21">
        <f t="shared" ref="Q54:Q59" si="31">SUM(K54)</f>
        <v>1614917</v>
      </c>
    </row>
    <row r="55" spans="1:18">
      <c r="A55" s="5" t="s">
        <v>108</v>
      </c>
      <c r="B55" s="5" t="s">
        <v>106</v>
      </c>
      <c r="C55" s="87"/>
      <c r="D55" s="20">
        <f t="shared" si="3"/>
        <v>13815867</v>
      </c>
      <c r="E55" s="5">
        <v>0</v>
      </c>
      <c r="F55" s="12">
        <v>0</v>
      </c>
      <c r="G55" s="5">
        <v>0</v>
      </c>
      <c r="H55" s="12">
        <v>13815867</v>
      </c>
      <c r="I55" s="20">
        <f t="shared" si="4"/>
        <v>5921086</v>
      </c>
      <c r="J55" s="20">
        <f t="shared" si="5"/>
        <v>4375371</v>
      </c>
      <c r="K55" s="12">
        <v>2959384</v>
      </c>
      <c r="L55" s="12">
        <v>1415987</v>
      </c>
      <c r="M55" s="12">
        <v>0</v>
      </c>
      <c r="N55" s="12">
        <v>1545715</v>
      </c>
      <c r="O55" s="20">
        <f t="shared" si="6"/>
        <v>19736953</v>
      </c>
      <c r="P55" s="5"/>
      <c r="Q55" s="21">
        <f t="shared" si="31"/>
        <v>2959384</v>
      </c>
    </row>
    <row r="56" spans="1:18">
      <c r="A56" s="5" t="s">
        <v>109</v>
      </c>
      <c r="B56" s="5" t="s">
        <v>106</v>
      </c>
      <c r="C56" s="87"/>
      <c r="D56" s="20">
        <f t="shared" si="3"/>
        <v>94645366</v>
      </c>
      <c r="E56" s="5">
        <v>0</v>
      </c>
      <c r="F56" s="12">
        <v>0</v>
      </c>
      <c r="G56" s="5">
        <v>0</v>
      </c>
      <c r="H56" s="12">
        <v>94645366</v>
      </c>
      <c r="I56" s="20">
        <f t="shared" si="4"/>
        <v>40562300</v>
      </c>
      <c r="J56" s="20">
        <f t="shared" si="5"/>
        <v>0</v>
      </c>
      <c r="K56" s="12">
        <v>0</v>
      </c>
      <c r="L56" s="12">
        <v>0</v>
      </c>
      <c r="M56" s="12">
        <v>0</v>
      </c>
      <c r="N56" s="12">
        <v>40562300</v>
      </c>
      <c r="O56" s="20">
        <f t="shared" si="6"/>
        <v>135207666</v>
      </c>
      <c r="P56" s="5"/>
      <c r="Q56" s="21">
        <f t="shared" si="31"/>
        <v>0</v>
      </c>
    </row>
    <row r="57" spans="1:18">
      <c r="A57" s="5" t="s">
        <v>110</v>
      </c>
      <c r="B57" s="5" t="s">
        <v>106</v>
      </c>
      <c r="C57" s="87"/>
      <c r="D57" s="20">
        <f t="shared" si="3"/>
        <v>143836977</v>
      </c>
      <c r="E57" s="5">
        <v>0</v>
      </c>
      <c r="F57" s="12">
        <v>0</v>
      </c>
      <c r="G57" s="5">
        <v>0</v>
      </c>
      <c r="H57" s="12">
        <v>143836977</v>
      </c>
      <c r="I57" s="20">
        <f t="shared" si="4"/>
        <v>61644419</v>
      </c>
      <c r="J57" s="20">
        <f t="shared" si="5"/>
        <v>51370349</v>
      </c>
      <c r="K57" s="12">
        <v>26940539</v>
      </c>
      <c r="L57" s="12">
        <v>24429810</v>
      </c>
      <c r="M57" s="12">
        <v>0</v>
      </c>
      <c r="N57" s="12">
        <v>10274070</v>
      </c>
      <c r="O57" s="20">
        <f t="shared" si="6"/>
        <v>205481396</v>
      </c>
      <c r="P57" s="5"/>
      <c r="Q57" s="21">
        <f t="shared" si="31"/>
        <v>26940539</v>
      </c>
    </row>
    <row r="58" spans="1:18">
      <c r="A58" s="5" t="s">
        <v>111</v>
      </c>
      <c r="B58" s="5" t="s">
        <v>106</v>
      </c>
      <c r="C58" s="87"/>
      <c r="D58" s="20">
        <f t="shared" si="3"/>
        <v>155994425</v>
      </c>
      <c r="E58" s="5">
        <v>0</v>
      </c>
      <c r="F58" s="12">
        <v>0</v>
      </c>
      <c r="G58" s="5">
        <v>0</v>
      </c>
      <c r="H58" s="12">
        <v>155994425</v>
      </c>
      <c r="I58" s="20">
        <f t="shared" si="4"/>
        <v>66854754</v>
      </c>
      <c r="J58" s="20">
        <f t="shared" si="5"/>
        <v>66854754</v>
      </c>
      <c r="K58" s="12">
        <v>32292799</v>
      </c>
      <c r="L58" s="12">
        <v>34561955</v>
      </c>
      <c r="M58" s="12">
        <v>0</v>
      </c>
      <c r="N58" s="12">
        <v>0</v>
      </c>
      <c r="O58" s="20">
        <f t="shared" si="6"/>
        <v>222849179</v>
      </c>
      <c r="P58" s="5"/>
      <c r="Q58" s="21">
        <f t="shared" si="31"/>
        <v>32292799</v>
      </c>
    </row>
    <row r="59" spans="1:18">
      <c r="A59" s="5" t="s">
        <v>112</v>
      </c>
      <c r="B59" s="5" t="s">
        <v>106</v>
      </c>
      <c r="C59" s="87"/>
      <c r="D59" s="20">
        <f t="shared" si="3"/>
        <v>48847302</v>
      </c>
      <c r="E59" s="5">
        <v>0</v>
      </c>
      <c r="F59" s="12">
        <v>0</v>
      </c>
      <c r="G59" s="5">
        <v>0</v>
      </c>
      <c r="H59" s="12">
        <v>48847302</v>
      </c>
      <c r="I59" s="20">
        <f t="shared" si="4"/>
        <v>20934558</v>
      </c>
      <c r="J59" s="20">
        <f t="shared" si="5"/>
        <v>20934558</v>
      </c>
      <c r="K59" s="12">
        <v>10473974</v>
      </c>
      <c r="L59" s="12">
        <v>10460584</v>
      </c>
      <c r="M59" s="12">
        <v>0</v>
      </c>
      <c r="N59" s="12">
        <v>0</v>
      </c>
      <c r="O59" s="20">
        <f t="shared" si="6"/>
        <v>69781860</v>
      </c>
      <c r="P59" s="5"/>
      <c r="Q59" s="21">
        <f t="shared" si="31"/>
        <v>10473974</v>
      </c>
    </row>
    <row r="60" spans="1:18" s="18" customFormat="1">
      <c r="A60" s="5" t="s">
        <v>113</v>
      </c>
      <c r="B60" s="5" t="s">
        <v>106</v>
      </c>
      <c r="C60" s="88"/>
      <c r="D60" s="20">
        <f t="shared" si="3"/>
        <v>30000000</v>
      </c>
      <c r="E60" s="5">
        <v>0</v>
      </c>
      <c r="F60" s="12">
        <v>0</v>
      </c>
      <c r="G60" s="5">
        <v>0</v>
      </c>
      <c r="H60" s="12">
        <v>30000000</v>
      </c>
      <c r="I60" s="20">
        <f t="shared" si="4"/>
        <v>12857143</v>
      </c>
      <c r="J60" s="20">
        <f t="shared" si="5"/>
        <v>0</v>
      </c>
      <c r="K60" s="12">
        <v>0</v>
      </c>
      <c r="L60" s="12">
        <v>0</v>
      </c>
      <c r="M60" s="12">
        <v>0</v>
      </c>
      <c r="N60" s="12">
        <v>12857143</v>
      </c>
      <c r="O60" s="20">
        <f t="shared" si="6"/>
        <v>42857143</v>
      </c>
      <c r="P60" s="5"/>
      <c r="Q60" s="21"/>
      <c r="R60" s="18" t="s">
        <v>114</v>
      </c>
    </row>
    <row r="61" spans="1:18" s="18" customFormat="1">
      <c r="A61" s="20" t="s">
        <v>115</v>
      </c>
      <c r="B61" s="20"/>
      <c r="C61" s="20"/>
      <c r="D61" s="20">
        <f t="shared" si="3"/>
        <v>50796217</v>
      </c>
      <c r="E61" s="20">
        <f>E62</f>
        <v>0</v>
      </c>
      <c r="F61" s="20">
        <f t="shared" ref="F61:G61" si="32">F62</f>
        <v>50796217</v>
      </c>
      <c r="G61" s="20">
        <f t="shared" si="32"/>
        <v>0</v>
      </c>
      <c r="H61" s="20">
        <v>0</v>
      </c>
      <c r="I61" s="20">
        <f t="shared" si="4"/>
        <v>21769808</v>
      </c>
      <c r="J61" s="20">
        <f t="shared" si="5"/>
        <v>21769808</v>
      </c>
      <c r="K61" s="20">
        <f t="shared" ref="K61:N61" si="33">K62</f>
        <v>0</v>
      </c>
      <c r="L61" s="20">
        <f t="shared" si="33"/>
        <v>21769808</v>
      </c>
      <c r="M61" s="20">
        <f t="shared" si="33"/>
        <v>0</v>
      </c>
      <c r="N61" s="20">
        <f t="shared" si="33"/>
        <v>0</v>
      </c>
      <c r="O61" s="20">
        <f t="shared" si="6"/>
        <v>72566025</v>
      </c>
      <c r="P61" s="20"/>
      <c r="Q61" s="60">
        <f t="shared" ref="Q61" si="34">Q62</f>
        <v>0</v>
      </c>
    </row>
    <row r="62" spans="1:18" ht="33.75">
      <c r="A62" s="5" t="s">
        <v>116</v>
      </c>
      <c r="B62" s="5" t="s">
        <v>117</v>
      </c>
      <c r="C62" s="5" t="s">
        <v>39</v>
      </c>
      <c r="D62" s="20">
        <f t="shared" si="3"/>
        <v>50796217</v>
      </c>
      <c r="E62" s="5">
        <v>0</v>
      </c>
      <c r="F62" s="12">
        <v>50796217</v>
      </c>
      <c r="G62" s="5">
        <v>0</v>
      </c>
      <c r="H62" s="5">
        <v>0</v>
      </c>
      <c r="I62" s="20">
        <f t="shared" si="4"/>
        <v>21769808</v>
      </c>
      <c r="J62" s="20">
        <f t="shared" si="5"/>
        <v>21769808</v>
      </c>
      <c r="K62" s="5">
        <v>0</v>
      </c>
      <c r="L62" s="5">
        <v>21769808</v>
      </c>
      <c r="M62" s="5">
        <v>0</v>
      </c>
      <c r="N62" s="5">
        <v>0</v>
      </c>
      <c r="O62" s="20">
        <f t="shared" si="6"/>
        <v>72566025</v>
      </c>
      <c r="P62" s="5"/>
      <c r="Q62" s="15">
        <v>0</v>
      </c>
    </row>
    <row r="63" spans="1:18" s="18" customFormat="1">
      <c r="A63" s="20" t="s">
        <v>118</v>
      </c>
      <c r="B63" s="20"/>
      <c r="C63" s="20"/>
      <c r="D63" s="20">
        <f t="shared" si="3"/>
        <v>18608856</v>
      </c>
      <c r="E63" s="20">
        <f>E64</f>
        <v>0</v>
      </c>
      <c r="F63" s="20">
        <f t="shared" ref="F63:H63" si="35">F64</f>
        <v>0</v>
      </c>
      <c r="G63" s="20">
        <f t="shared" si="35"/>
        <v>18608856</v>
      </c>
      <c r="H63" s="20">
        <f t="shared" si="35"/>
        <v>0</v>
      </c>
      <c r="I63" s="20">
        <f t="shared" si="4"/>
        <v>7975225</v>
      </c>
      <c r="J63" s="20">
        <f t="shared" si="5"/>
        <v>7975225</v>
      </c>
      <c r="K63" s="20">
        <f>K64</f>
        <v>0</v>
      </c>
      <c r="L63" s="20">
        <f t="shared" ref="L63:N63" si="36">L64</f>
        <v>7975225</v>
      </c>
      <c r="M63" s="20">
        <f t="shared" si="36"/>
        <v>0</v>
      </c>
      <c r="N63" s="20">
        <f t="shared" si="36"/>
        <v>0</v>
      </c>
      <c r="O63" s="20">
        <f t="shared" si="6"/>
        <v>26584081</v>
      </c>
      <c r="P63" s="20"/>
      <c r="Q63" s="60">
        <f>Q64</f>
        <v>0</v>
      </c>
    </row>
    <row r="64" spans="1:18" ht="33.75">
      <c r="A64" s="5" t="s">
        <v>119</v>
      </c>
      <c r="B64" s="5" t="s">
        <v>117</v>
      </c>
      <c r="C64" s="5" t="s">
        <v>39</v>
      </c>
      <c r="D64" s="20">
        <f t="shared" si="3"/>
        <v>18608856</v>
      </c>
      <c r="E64" s="5">
        <v>0</v>
      </c>
      <c r="F64" s="12">
        <v>0</v>
      </c>
      <c r="G64" s="12">
        <v>18608856</v>
      </c>
      <c r="H64" s="5">
        <v>0</v>
      </c>
      <c r="I64" s="20">
        <f t="shared" si="4"/>
        <v>7975225</v>
      </c>
      <c r="J64" s="20">
        <f t="shared" si="5"/>
        <v>7975225</v>
      </c>
      <c r="K64" s="5">
        <v>0</v>
      </c>
      <c r="L64" s="12">
        <v>7975225</v>
      </c>
      <c r="M64" s="5">
        <v>0</v>
      </c>
      <c r="N64" s="5">
        <v>0</v>
      </c>
      <c r="O64" s="20">
        <f t="shared" si="6"/>
        <v>26584081</v>
      </c>
      <c r="P64" s="5"/>
      <c r="Q64" s="15">
        <v>0</v>
      </c>
    </row>
    <row r="65" spans="1:18" s="18" customFormat="1">
      <c r="A65" s="20" t="s">
        <v>120</v>
      </c>
      <c r="B65" s="20"/>
      <c r="C65" s="20"/>
      <c r="D65" s="20">
        <f t="shared" si="3"/>
        <v>23263501</v>
      </c>
      <c r="E65" s="20">
        <f>E66</f>
        <v>0</v>
      </c>
      <c r="F65" s="20">
        <f t="shared" ref="F65:H65" si="37">F66</f>
        <v>0</v>
      </c>
      <c r="G65" s="20">
        <f t="shared" si="37"/>
        <v>0</v>
      </c>
      <c r="H65" s="20">
        <f t="shared" si="37"/>
        <v>23263501</v>
      </c>
      <c r="I65" s="20">
        <f t="shared" si="4"/>
        <v>9970074</v>
      </c>
      <c r="J65" s="20">
        <f t="shared" si="5"/>
        <v>9970074</v>
      </c>
      <c r="K65" s="20">
        <f>K66</f>
        <v>0</v>
      </c>
      <c r="L65" s="20">
        <f t="shared" ref="L65:N65" si="38">L66</f>
        <v>9970074</v>
      </c>
      <c r="M65" s="20">
        <f t="shared" si="38"/>
        <v>0</v>
      </c>
      <c r="N65" s="20">
        <f t="shared" si="38"/>
        <v>0</v>
      </c>
      <c r="O65" s="20">
        <f t="shared" si="6"/>
        <v>33233575</v>
      </c>
      <c r="P65" s="20"/>
      <c r="Q65" s="60">
        <f>Q66</f>
        <v>0</v>
      </c>
    </row>
    <row r="66" spans="1:18" ht="33.75">
      <c r="A66" s="5" t="s">
        <v>121</v>
      </c>
      <c r="B66" s="5" t="s">
        <v>117</v>
      </c>
      <c r="C66" s="5" t="s">
        <v>39</v>
      </c>
      <c r="D66" s="20">
        <f t="shared" si="3"/>
        <v>23263501</v>
      </c>
      <c r="E66" s="5">
        <v>0</v>
      </c>
      <c r="F66" s="12">
        <v>0</v>
      </c>
      <c r="G66" s="5">
        <v>0</v>
      </c>
      <c r="H66" s="5">
        <v>23263501</v>
      </c>
      <c r="I66" s="20">
        <f t="shared" si="4"/>
        <v>9970074</v>
      </c>
      <c r="J66" s="20">
        <f t="shared" si="5"/>
        <v>9970074</v>
      </c>
      <c r="K66" s="5">
        <v>0</v>
      </c>
      <c r="L66" s="5">
        <v>9970074</v>
      </c>
      <c r="M66" s="5">
        <v>0</v>
      </c>
      <c r="N66" s="5">
        <v>0</v>
      </c>
      <c r="O66" s="20">
        <f t="shared" si="6"/>
        <v>33233575</v>
      </c>
      <c r="P66" s="5"/>
      <c r="Q66" s="15">
        <v>0</v>
      </c>
    </row>
    <row r="67" spans="1:18" s="18" customFormat="1">
      <c r="A67" s="20" t="s">
        <v>122</v>
      </c>
      <c r="B67" s="20"/>
      <c r="C67" s="20"/>
      <c r="D67" s="20">
        <f t="shared" si="3"/>
        <v>82407723</v>
      </c>
      <c r="E67" s="20">
        <f>E68</f>
        <v>0</v>
      </c>
      <c r="F67" s="20">
        <f t="shared" ref="F67:H67" si="39">F68</f>
        <v>82407723</v>
      </c>
      <c r="G67" s="20">
        <f t="shared" si="39"/>
        <v>0</v>
      </c>
      <c r="H67" s="20">
        <f t="shared" si="39"/>
        <v>0</v>
      </c>
      <c r="I67" s="20">
        <f t="shared" si="4"/>
        <v>4337249</v>
      </c>
      <c r="J67" s="20">
        <f t="shared" si="5"/>
        <v>4337249</v>
      </c>
      <c r="K67" s="20">
        <f>K68</f>
        <v>0</v>
      </c>
      <c r="L67" s="20">
        <f t="shared" ref="L67:N73" si="40">L68</f>
        <v>4337249</v>
      </c>
      <c r="M67" s="20">
        <f t="shared" si="40"/>
        <v>0</v>
      </c>
      <c r="N67" s="20">
        <f t="shared" si="40"/>
        <v>0</v>
      </c>
      <c r="O67" s="20">
        <f t="shared" si="6"/>
        <v>86744972</v>
      </c>
      <c r="P67" s="20"/>
      <c r="Q67" s="60">
        <f>Q68</f>
        <v>0</v>
      </c>
    </row>
    <row r="68" spans="1:18" ht="36">
      <c r="A68" s="22" t="s">
        <v>123</v>
      </c>
      <c r="B68" s="5" t="s">
        <v>124</v>
      </c>
      <c r="C68" s="23" t="s">
        <v>39</v>
      </c>
      <c r="D68" s="20">
        <f t="shared" si="3"/>
        <v>82407723</v>
      </c>
      <c r="E68" s="5">
        <v>0</v>
      </c>
      <c r="F68" s="12">
        <v>82407723</v>
      </c>
      <c r="G68" s="5">
        <v>0</v>
      </c>
      <c r="H68" s="5">
        <v>0</v>
      </c>
      <c r="I68" s="20">
        <f t="shared" si="4"/>
        <v>4337249</v>
      </c>
      <c r="J68" s="20">
        <f t="shared" si="5"/>
        <v>4337249</v>
      </c>
      <c r="K68" s="5">
        <v>0</v>
      </c>
      <c r="L68" s="5">
        <v>4337249</v>
      </c>
      <c r="M68" s="5">
        <v>0</v>
      </c>
      <c r="N68" s="5">
        <v>0</v>
      </c>
      <c r="O68" s="20">
        <f t="shared" si="6"/>
        <v>86744972</v>
      </c>
      <c r="P68" s="5"/>
      <c r="Q68" s="15">
        <v>0</v>
      </c>
    </row>
    <row r="69" spans="1:18" s="18" customFormat="1">
      <c r="A69" s="20" t="s">
        <v>125</v>
      </c>
      <c r="B69" s="20"/>
      <c r="C69" s="20"/>
      <c r="D69" s="20">
        <f t="shared" si="3"/>
        <v>20000000</v>
      </c>
      <c r="E69" s="20">
        <f>E70</f>
        <v>0</v>
      </c>
      <c r="F69" s="20">
        <f t="shared" ref="F69:H69" si="41">F70</f>
        <v>20000000</v>
      </c>
      <c r="G69" s="20">
        <f t="shared" si="41"/>
        <v>0</v>
      </c>
      <c r="H69" s="20">
        <f t="shared" si="41"/>
        <v>0</v>
      </c>
      <c r="I69" s="20">
        <f t="shared" si="4"/>
        <v>0</v>
      </c>
      <c r="J69" s="20">
        <f t="shared" si="5"/>
        <v>0</v>
      </c>
      <c r="K69" s="20">
        <f>K70</f>
        <v>0</v>
      </c>
      <c r="L69" s="20">
        <f t="shared" si="40"/>
        <v>0</v>
      </c>
      <c r="M69" s="20">
        <f t="shared" si="40"/>
        <v>0</v>
      </c>
      <c r="N69" s="20">
        <f t="shared" si="40"/>
        <v>0</v>
      </c>
      <c r="O69" s="20">
        <f t="shared" si="6"/>
        <v>20000000</v>
      </c>
      <c r="P69" s="20"/>
      <c r="Q69" s="60">
        <f>Q70</f>
        <v>0</v>
      </c>
    </row>
    <row r="70" spans="1:18" ht="36">
      <c r="A70" s="24" t="s">
        <v>126</v>
      </c>
      <c r="B70" s="19" t="s">
        <v>127</v>
      </c>
      <c r="C70" s="23" t="s">
        <v>39</v>
      </c>
      <c r="D70" s="25">
        <f t="shared" si="3"/>
        <v>20000000</v>
      </c>
      <c r="E70" s="19">
        <v>0</v>
      </c>
      <c r="F70" s="26">
        <v>20000000</v>
      </c>
      <c r="G70" s="19">
        <v>0</v>
      </c>
      <c r="H70" s="19">
        <v>0</v>
      </c>
      <c r="I70" s="25">
        <f t="shared" si="4"/>
        <v>0</v>
      </c>
      <c r="J70" s="25">
        <f t="shared" si="5"/>
        <v>0</v>
      </c>
      <c r="K70" s="19">
        <v>0</v>
      </c>
      <c r="L70" s="19">
        <v>0</v>
      </c>
      <c r="M70" s="19">
        <v>0</v>
      </c>
      <c r="N70" s="19">
        <v>0</v>
      </c>
      <c r="O70" s="25">
        <f t="shared" si="6"/>
        <v>20000000</v>
      </c>
      <c r="P70" s="19"/>
      <c r="Q70" s="27">
        <v>0</v>
      </c>
    </row>
    <row r="71" spans="1:18" s="18" customFormat="1">
      <c r="A71" s="20" t="s">
        <v>128</v>
      </c>
      <c r="B71" s="20"/>
      <c r="C71" s="20"/>
      <c r="D71" s="20">
        <f t="shared" si="3"/>
        <v>115500000</v>
      </c>
      <c r="E71" s="20">
        <f>E72</f>
        <v>0</v>
      </c>
      <c r="F71" s="20">
        <f t="shared" ref="F71:H71" si="42">F72</f>
        <v>115500000</v>
      </c>
      <c r="G71" s="20">
        <f t="shared" si="42"/>
        <v>0</v>
      </c>
      <c r="H71" s="20">
        <f t="shared" si="42"/>
        <v>0</v>
      </c>
      <c r="I71" s="20">
        <f t="shared" si="4"/>
        <v>28875000</v>
      </c>
      <c r="J71" s="20">
        <f t="shared" si="5"/>
        <v>14437500</v>
      </c>
      <c r="K71" s="20">
        <f>K72</f>
        <v>0</v>
      </c>
      <c r="L71" s="20">
        <f t="shared" si="40"/>
        <v>14437500</v>
      </c>
      <c r="M71" s="20">
        <f t="shared" si="40"/>
        <v>0</v>
      </c>
      <c r="N71" s="20">
        <f t="shared" si="40"/>
        <v>14437500</v>
      </c>
      <c r="O71" s="20">
        <f t="shared" si="6"/>
        <v>144375000</v>
      </c>
      <c r="P71" s="20"/>
      <c r="Q71" s="60">
        <f>Q72</f>
        <v>0</v>
      </c>
      <c r="R71" s="18" t="s">
        <v>129</v>
      </c>
    </row>
    <row r="72" spans="1:18" s="18" customFormat="1" ht="36">
      <c r="A72" s="24" t="s">
        <v>130</v>
      </c>
      <c r="B72" s="19" t="s">
        <v>131</v>
      </c>
      <c r="C72" s="23" t="s">
        <v>39</v>
      </c>
      <c r="D72" s="25">
        <f t="shared" si="3"/>
        <v>115500000</v>
      </c>
      <c r="E72" s="19">
        <v>0</v>
      </c>
      <c r="F72" s="26">
        <v>115500000</v>
      </c>
      <c r="G72" s="19">
        <v>0</v>
      </c>
      <c r="H72" s="19">
        <v>0</v>
      </c>
      <c r="I72" s="25">
        <f t="shared" si="4"/>
        <v>28875000</v>
      </c>
      <c r="J72" s="25">
        <f t="shared" si="5"/>
        <v>14437500</v>
      </c>
      <c r="K72" s="19">
        <v>0</v>
      </c>
      <c r="L72" s="19">
        <v>14437500</v>
      </c>
      <c r="M72" s="19">
        <v>0</v>
      </c>
      <c r="N72" s="19">
        <v>14437500</v>
      </c>
      <c r="O72" s="25">
        <f t="shared" si="6"/>
        <v>144375000</v>
      </c>
      <c r="P72" s="19"/>
      <c r="Q72" s="27">
        <v>0</v>
      </c>
      <c r="R72" s="18" t="s">
        <v>132</v>
      </c>
    </row>
    <row r="73" spans="1:18" s="18" customFormat="1">
      <c r="A73" s="20" t="s">
        <v>133</v>
      </c>
      <c r="B73" s="20"/>
      <c r="C73" s="20"/>
      <c r="D73" s="20">
        <f t="shared" ref="D73:D74" si="43">SUM(E73:H73)</f>
        <v>0</v>
      </c>
      <c r="E73" s="20">
        <f>E74</f>
        <v>0</v>
      </c>
      <c r="F73" s="20">
        <f t="shared" ref="F73:H73" si="44">F74</f>
        <v>0</v>
      </c>
      <c r="G73" s="20">
        <f t="shared" si="44"/>
        <v>0</v>
      </c>
      <c r="H73" s="20">
        <f t="shared" si="44"/>
        <v>0</v>
      </c>
      <c r="I73" s="20">
        <f t="shared" si="4"/>
        <v>0</v>
      </c>
      <c r="J73" s="20">
        <f t="shared" si="5"/>
        <v>0</v>
      </c>
      <c r="K73" s="20">
        <f>K74</f>
        <v>0</v>
      </c>
      <c r="L73" s="20">
        <f t="shared" si="40"/>
        <v>0</v>
      </c>
      <c r="M73" s="20">
        <f t="shared" si="40"/>
        <v>0</v>
      </c>
      <c r="N73" s="20">
        <f t="shared" si="40"/>
        <v>0</v>
      </c>
      <c r="O73" s="20">
        <f t="shared" si="6"/>
        <v>0</v>
      </c>
      <c r="P73" s="20"/>
      <c r="Q73" s="60">
        <f>Q74</f>
        <v>0</v>
      </c>
      <c r="R73" s="18" t="s">
        <v>129</v>
      </c>
    </row>
    <row r="74" spans="1:18" s="18" customFormat="1" ht="36">
      <c r="A74" s="24" t="s">
        <v>134</v>
      </c>
      <c r="B74" s="19" t="s">
        <v>102</v>
      </c>
      <c r="C74" s="23" t="s">
        <v>39</v>
      </c>
      <c r="D74" s="25">
        <f t="shared" si="43"/>
        <v>0</v>
      </c>
      <c r="E74" s="19">
        <v>0</v>
      </c>
      <c r="F74" s="26">
        <v>0</v>
      </c>
      <c r="G74" s="19">
        <v>0</v>
      </c>
      <c r="H74" s="19">
        <v>0</v>
      </c>
      <c r="I74" s="25">
        <f t="shared" si="4"/>
        <v>0</v>
      </c>
      <c r="J74" s="25">
        <f t="shared" si="5"/>
        <v>0</v>
      </c>
      <c r="K74" s="19">
        <v>0</v>
      </c>
      <c r="L74" s="19">
        <v>0</v>
      </c>
      <c r="M74" s="19">
        <v>0</v>
      </c>
      <c r="N74" s="19">
        <v>0</v>
      </c>
      <c r="O74" s="25">
        <f t="shared" si="6"/>
        <v>0</v>
      </c>
      <c r="P74" s="19"/>
      <c r="Q74" s="27">
        <v>0</v>
      </c>
      <c r="R74" s="18" t="s">
        <v>132</v>
      </c>
    </row>
    <row r="75" spans="1:18" s="18" customFormat="1">
      <c r="A75" s="20" t="s">
        <v>135</v>
      </c>
      <c r="B75" s="20"/>
      <c r="C75" s="20"/>
      <c r="D75" s="20">
        <f>SUM(E75:H75)</f>
        <v>25800000</v>
      </c>
      <c r="E75" s="20">
        <f>SUM(E76,E77)</f>
        <v>0</v>
      </c>
      <c r="F75" s="20">
        <f t="shared" ref="F75:H75" si="45">SUM(F76,F77)</f>
        <v>0</v>
      </c>
      <c r="G75" s="20">
        <f t="shared" si="45"/>
        <v>25800000</v>
      </c>
      <c r="H75" s="20">
        <f t="shared" si="45"/>
        <v>0</v>
      </c>
      <c r="I75" s="20">
        <f t="shared" si="4"/>
        <v>6450000</v>
      </c>
      <c r="J75" s="20">
        <f t="shared" si="5"/>
        <v>3225000</v>
      </c>
      <c r="K75" s="20">
        <f>SUM(K76,K77)</f>
        <v>0</v>
      </c>
      <c r="L75" s="20">
        <f t="shared" ref="L75:N75" si="46">SUM(L76,L77)</f>
        <v>3225000</v>
      </c>
      <c r="M75" s="20">
        <f t="shared" si="46"/>
        <v>0</v>
      </c>
      <c r="N75" s="20">
        <f t="shared" si="46"/>
        <v>3225000</v>
      </c>
      <c r="O75" s="20">
        <f t="shared" si="6"/>
        <v>32250000</v>
      </c>
      <c r="P75" s="20"/>
      <c r="Q75" s="60">
        <f>Q76</f>
        <v>0</v>
      </c>
      <c r="R75" s="18" t="s">
        <v>129</v>
      </c>
    </row>
    <row r="76" spans="1:18" s="18" customFormat="1" ht="36">
      <c r="A76" s="24" t="s">
        <v>136</v>
      </c>
      <c r="B76" s="19" t="s">
        <v>88</v>
      </c>
      <c r="C76" s="61" t="s">
        <v>39</v>
      </c>
      <c r="D76" s="25">
        <f t="shared" ref="D76" si="47">SUM(E76:H76)</f>
        <v>17589000</v>
      </c>
      <c r="E76" s="19">
        <v>0</v>
      </c>
      <c r="F76" s="26">
        <v>0</v>
      </c>
      <c r="G76" s="19">
        <v>17589000</v>
      </c>
      <c r="H76" s="19">
        <v>0</v>
      </c>
      <c r="I76" s="25">
        <f t="shared" si="4"/>
        <v>4397250</v>
      </c>
      <c r="J76" s="25">
        <f t="shared" si="5"/>
        <v>2198625</v>
      </c>
      <c r="K76" s="19">
        <v>0</v>
      </c>
      <c r="L76" s="19">
        <v>2198625</v>
      </c>
      <c r="M76" s="19">
        <v>0</v>
      </c>
      <c r="N76" s="19">
        <v>2198625</v>
      </c>
      <c r="O76" s="25">
        <f t="shared" si="6"/>
        <v>21986250</v>
      </c>
      <c r="P76" s="19"/>
      <c r="Q76" s="27">
        <v>0</v>
      </c>
      <c r="R76" s="18" t="s">
        <v>132</v>
      </c>
    </row>
    <row r="77" spans="1:18" ht="36">
      <c r="A77" s="24" t="s">
        <v>137</v>
      </c>
      <c r="B77" s="19" t="s">
        <v>102</v>
      </c>
      <c r="C77" s="61" t="s">
        <v>39</v>
      </c>
      <c r="D77" s="25">
        <f t="shared" ref="D77:D79" si="48">SUM(E77:H77)</f>
        <v>8211000</v>
      </c>
      <c r="E77" s="19">
        <v>0</v>
      </c>
      <c r="F77" s="26">
        <v>0</v>
      </c>
      <c r="G77" s="19">
        <v>8211000</v>
      </c>
      <c r="H77" s="19">
        <v>0</v>
      </c>
      <c r="I77" s="25">
        <f t="shared" si="4"/>
        <v>2052750</v>
      </c>
      <c r="J77" s="25">
        <f t="shared" si="5"/>
        <v>1026375</v>
      </c>
      <c r="K77" s="19">
        <v>0</v>
      </c>
      <c r="L77" s="19">
        <v>1026375</v>
      </c>
      <c r="M77" s="19">
        <v>0</v>
      </c>
      <c r="N77" s="19">
        <v>1026375</v>
      </c>
      <c r="O77" s="25">
        <f t="shared" si="6"/>
        <v>10263750</v>
      </c>
      <c r="P77" s="19"/>
      <c r="Q77" s="27">
        <v>0</v>
      </c>
      <c r="R77" s="18" t="s">
        <v>132</v>
      </c>
    </row>
    <row r="78" spans="1:18" s="18" customFormat="1">
      <c r="A78" s="20" t="s">
        <v>138</v>
      </c>
      <c r="B78" s="20"/>
      <c r="C78" s="20"/>
      <c r="D78" s="20">
        <f t="shared" si="48"/>
        <v>25000000</v>
      </c>
      <c r="E78" s="20">
        <f>E79</f>
        <v>0</v>
      </c>
      <c r="F78" s="20">
        <f t="shared" ref="F78:H78" si="49">F79</f>
        <v>0</v>
      </c>
      <c r="G78" s="20">
        <f t="shared" si="49"/>
        <v>0</v>
      </c>
      <c r="H78" s="20">
        <f t="shared" si="49"/>
        <v>25000000</v>
      </c>
      <c r="I78" s="20">
        <f t="shared" si="4"/>
        <v>10714286</v>
      </c>
      <c r="J78" s="20">
        <f t="shared" si="5"/>
        <v>7142857</v>
      </c>
      <c r="K78" s="20">
        <f>K79</f>
        <v>0</v>
      </c>
      <c r="L78" s="20">
        <f t="shared" ref="L78:N78" si="50">L79</f>
        <v>7142857</v>
      </c>
      <c r="M78" s="20">
        <f t="shared" si="50"/>
        <v>0</v>
      </c>
      <c r="N78" s="20">
        <f t="shared" si="50"/>
        <v>3571429</v>
      </c>
      <c r="O78" s="20">
        <f t="shared" si="6"/>
        <v>35714286</v>
      </c>
      <c r="P78" s="20"/>
      <c r="Q78" s="60">
        <f>Q79</f>
        <v>0</v>
      </c>
      <c r="R78" s="18" t="s">
        <v>129</v>
      </c>
    </row>
    <row r="79" spans="1:18" s="18" customFormat="1" ht="36">
      <c r="A79" s="24" t="s">
        <v>139</v>
      </c>
      <c r="B79" s="19" t="s">
        <v>106</v>
      </c>
      <c r="C79" s="23" t="s">
        <v>39</v>
      </c>
      <c r="D79" s="25">
        <f t="shared" si="48"/>
        <v>25000000</v>
      </c>
      <c r="E79" s="19">
        <v>0</v>
      </c>
      <c r="F79" s="26">
        <v>0</v>
      </c>
      <c r="G79" s="19">
        <v>0</v>
      </c>
      <c r="H79" s="19">
        <v>25000000</v>
      </c>
      <c r="I79" s="25">
        <f t="shared" si="4"/>
        <v>10714286</v>
      </c>
      <c r="J79" s="25">
        <f t="shared" si="5"/>
        <v>7142857</v>
      </c>
      <c r="K79" s="19">
        <v>0</v>
      </c>
      <c r="L79" s="19">
        <v>7142857</v>
      </c>
      <c r="M79" s="19">
        <v>0</v>
      </c>
      <c r="N79" s="19">
        <v>3571429</v>
      </c>
      <c r="O79" s="25">
        <f t="shared" si="6"/>
        <v>35714286</v>
      </c>
      <c r="P79" s="19"/>
      <c r="Q79" s="27">
        <v>0</v>
      </c>
      <c r="R79" s="18" t="s">
        <v>132</v>
      </c>
    </row>
    <row r="80" spans="1:18" s="18" customFormat="1">
      <c r="A80" s="62" t="s">
        <v>140</v>
      </c>
      <c r="B80" s="62"/>
      <c r="C80" s="63"/>
      <c r="D80" s="20">
        <f t="shared" si="3"/>
        <v>2316276312</v>
      </c>
      <c r="E80" s="64">
        <f>SUM(E8,E14,E26,E29,E31,E34,E37,E48,E52,E61,E63,E65,E67,E69,E71,E73,E75,E78)</f>
        <v>0</v>
      </c>
      <c r="F80" s="64">
        <f t="shared" ref="F80:H80" si="51">SUM(F8,F14,F26,F29,F31,F34,F37,F48,F52,F61,F63,F65,F67,F69,F71,F73,F75,F78)</f>
        <v>1275773381</v>
      </c>
      <c r="G80" s="64">
        <f t="shared" si="51"/>
        <v>458915360</v>
      </c>
      <c r="H80" s="64">
        <f t="shared" si="51"/>
        <v>581587571</v>
      </c>
      <c r="I80" s="20">
        <f t="shared" si="4"/>
        <v>927905936</v>
      </c>
      <c r="J80" s="20">
        <f t="shared" si="5"/>
        <v>714144746</v>
      </c>
      <c r="K80" s="64">
        <f>SUM(K8,K14,K26,K29,K31,K34,K37,K48,K52,K61,K63,K65,K67,K69,K71,K73,K75,K78)</f>
        <v>222526049</v>
      </c>
      <c r="L80" s="64">
        <f t="shared" ref="L80:N80" si="52">SUM(L8,L14,L26,L29,L31,L34,L37,L48,L52,L61,L63,L65,L67,L69,L71,L73,L75,L78)</f>
        <v>452368328</v>
      </c>
      <c r="M80" s="64">
        <f t="shared" si="52"/>
        <v>39250369</v>
      </c>
      <c r="N80" s="64">
        <f t="shared" si="52"/>
        <v>213761190</v>
      </c>
      <c r="O80" s="20">
        <f t="shared" si="6"/>
        <v>3244182248</v>
      </c>
      <c r="P80" s="64">
        <f>SUM(P8,P14,P26,P29,P31,P34,P37,P48,P52,P61,P63,P65,P67,P69,P71,P73,P75,P78)</f>
        <v>0</v>
      </c>
      <c r="Q80" s="64">
        <f>SUM(Q8,Q14,Q26,Q29,Q31,Q34,Q37,Q48,Q52,Q61,Q63,Q65,Q67,Q69,Q71,Q73,Q75,Q78)</f>
        <v>222526049</v>
      </c>
    </row>
    <row r="81" spans="1:17">
      <c r="A81" s="28"/>
      <c r="B81" s="29"/>
      <c r="D81" s="30"/>
      <c r="F81" s="31"/>
      <c r="Q81" s="1"/>
    </row>
    <row r="82" spans="1:17">
      <c r="A82" s="28"/>
      <c r="B82" s="29"/>
      <c r="D82" s="32"/>
      <c r="E82" s="32"/>
      <c r="F82" s="33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1"/>
    </row>
    <row r="83" spans="1:17">
      <c r="A83" s="28"/>
      <c r="B83" s="29"/>
      <c r="D83" s="32"/>
      <c r="E83" s="32"/>
      <c r="F83" s="33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1"/>
    </row>
    <row r="84" spans="1:17">
      <c r="A84" s="28"/>
      <c r="B84" s="29"/>
      <c r="D84" s="32"/>
      <c r="E84" s="32"/>
      <c r="F84" s="33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1"/>
    </row>
    <row r="85" spans="1:17">
      <c r="A85" s="28"/>
      <c r="B85" s="29"/>
      <c r="D85" s="32"/>
      <c r="E85" s="32"/>
      <c r="F85" s="33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1"/>
    </row>
  </sheetData>
  <mergeCells count="18">
    <mergeCell ref="C38:C47"/>
    <mergeCell ref="C49:C51"/>
    <mergeCell ref="C53:C60"/>
    <mergeCell ref="Q3:Q4"/>
    <mergeCell ref="C9:C13"/>
    <mergeCell ref="C15:C25"/>
    <mergeCell ref="C27:C28"/>
    <mergeCell ref="C32:C33"/>
    <mergeCell ref="C35:C36"/>
    <mergeCell ref="A2:P2"/>
    <mergeCell ref="A3:A6"/>
    <mergeCell ref="B3:B6"/>
    <mergeCell ref="C3:C6"/>
    <mergeCell ref="D3:G3"/>
    <mergeCell ref="J3:M3"/>
    <mergeCell ref="N3:N4"/>
    <mergeCell ref="O3:O4"/>
    <mergeCell ref="P3:P4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3ACD-65A8-4009-B2AD-8BD0EDE65464}">
  <dimension ref="A1:O181"/>
  <sheetViews>
    <sheetView view="pageBreakPreview" topLeftCell="A154" zoomScale="98" zoomScaleNormal="100" zoomScaleSheetLayoutView="98" workbookViewId="0">
      <selection activeCell="J167" sqref="J167"/>
    </sheetView>
  </sheetViews>
  <sheetFormatPr defaultRowHeight="14.25"/>
  <cols>
    <col min="1" max="1" width="12.75" style="2" customWidth="1"/>
    <col min="2" max="2" width="11.5" style="2" customWidth="1"/>
    <col min="3" max="3" width="12.5" style="2" customWidth="1"/>
    <col min="4" max="4" width="18.25" style="2" customWidth="1"/>
    <col min="5" max="5" width="9" style="2"/>
    <col min="6" max="6" width="18.5" style="2" customWidth="1"/>
    <col min="7" max="8" width="9" style="18"/>
    <col min="9" max="16384" width="9" style="2"/>
  </cols>
  <sheetData>
    <row r="1" spans="1:6" ht="15">
      <c r="A1" s="90" t="s">
        <v>141</v>
      </c>
      <c r="B1" s="90"/>
      <c r="C1" s="90"/>
      <c r="D1" s="90"/>
      <c r="E1" s="90"/>
      <c r="F1" s="90"/>
    </row>
    <row r="2" spans="1:6" ht="38.25">
      <c r="A2" s="34" t="s">
        <v>142</v>
      </c>
      <c r="B2" s="34" t="s">
        <v>143</v>
      </c>
      <c r="C2" s="34" t="s">
        <v>144</v>
      </c>
      <c r="D2" s="34" t="s">
        <v>145</v>
      </c>
      <c r="E2" s="35" t="s">
        <v>146</v>
      </c>
      <c r="F2" s="36" t="s">
        <v>147</v>
      </c>
    </row>
    <row r="3" spans="1:6">
      <c r="A3" s="91" t="s">
        <v>148</v>
      </c>
      <c r="B3" s="92" t="s">
        <v>149</v>
      </c>
      <c r="C3" s="37" t="s">
        <v>150</v>
      </c>
      <c r="D3" s="93" t="s">
        <v>151</v>
      </c>
      <c r="E3" s="35">
        <v>4</v>
      </c>
      <c r="F3" s="38">
        <v>8195955</v>
      </c>
    </row>
    <row r="4" spans="1:6">
      <c r="A4" s="91"/>
      <c r="B4" s="92"/>
      <c r="C4" s="91" t="s">
        <v>152</v>
      </c>
      <c r="D4" s="93"/>
      <c r="E4" s="35">
        <v>1</v>
      </c>
      <c r="F4" s="38">
        <v>8445705</v>
      </c>
    </row>
    <row r="5" spans="1:6">
      <c r="A5" s="91"/>
      <c r="B5" s="92"/>
      <c r="C5" s="94"/>
      <c r="D5" s="93"/>
      <c r="E5" s="35">
        <v>2</v>
      </c>
      <c r="F5" s="38">
        <v>16513305</v>
      </c>
    </row>
    <row r="6" spans="1:6">
      <c r="A6" s="91"/>
      <c r="B6" s="92"/>
      <c r="C6" s="94"/>
      <c r="D6" s="93"/>
      <c r="E6" s="35">
        <v>9</v>
      </c>
      <c r="F6" s="38">
        <v>6228282</v>
      </c>
    </row>
    <row r="7" spans="1:6">
      <c r="A7" s="91"/>
      <c r="B7" s="92"/>
      <c r="C7" s="94"/>
      <c r="D7" s="93"/>
      <c r="E7" s="35">
        <v>10</v>
      </c>
      <c r="F7" s="38">
        <v>8184011</v>
      </c>
    </row>
    <row r="8" spans="1:6">
      <c r="A8" s="91"/>
      <c r="B8" s="92"/>
      <c r="C8" s="94"/>
      <c r="D8" s="93"/>
      <c r="E8" s="35">
        <v>23</v>
      </c>
      <c r="F8" s="38">
        <v>3510943</v>
      </c>
    </row>
    <row r="9" spans="1:6">
      <c r="A9" s="91"/>
      <c r="B9" s="92"/>
      <c r="C9" s="94"/>
      <c r="D9" s="93"/>
      <c r="E9" s="35">
        <v>26</v>
      </c>
      <c r="F9" s="38">
        <v>1</v>
      </c>
    </row>
    <row r="10" spans="1:6">
      <c r="A10" s="91"/>
      <c r="B10" s="92"/>
      <c r="C10" s="39" t="s">
        <v>153</v>
      </c>
      <c r="D10" s="40" t="s">
        <v>154</v>
      </c>
      <c r="E10" s="35">
        <v>16</v>
      </c>
      <c r="F10" s="38">
        <v>20578162</v>
      </c>
    </row>
    <row r="11" spans="1:6">
      <c r="A11" s="91"/>
      <c r="B11" s="92"/>
      <c r="C11" s="91" t="s">
        <v>155</v>
      </c>
      <c r="D11" s="93" t="s">
        <v>156</v>
      </c>
      <c r="E11" s="35">
        <v>20</v>
      </c>
      <c r="F11" s="38">
        <v>21010346</v>
      </c>
    </row>
    <row r="12" spans="1:6">
      <c r="A12" s="91"/>
      <c r="B12" s="92"/>
      <c r="C12" s="94"/>
      <c r="D12" s="93"/>
      <c r="E12" s="35">
        <v>21</v>
      </c>
      <c r="F12" s="38">
        <v>3164140</v>
      </c>
    </row>
    <row r="13" spans="1:6">
      <c r="A13" s="91"/>
      <c r="B13" s="92"/>
      <c r="C13" s="37" t="s">
        <v>157</v>
      </c>
      <c r="D13" s="93"/>
      <c r="E13" s="35">
        <v>21</v>
      </c>
      <c r="F13" s="38">
        <v>45835000</v>
      </c>
    </row>
    <row r="14" spans="1:6">
      <c r="A14" s="107" t="s">
        <v>158</v>
      </c>
      <c r="B14" s="100" t="s">
        <v>159</v>
      </c>
      <c r="C14" s="91" t="s">
        <v>160</v>
      </c>
      <c r="D14" s="95" t="s">
        <v>161</v>
      </c>
      <c r="E14" s="35">
        <v>43</v>
      </c>
      <c r="F14" s="38">
        <v>831588</v>
      </c>
    </row>
    <row r="15" spans="1:6">
      <c r="A15" s="108"/>
      <c r="B15" s="101"/>
      <c r="C15" s="94"/>
      <c r="D15" s="96"/>
      <c r="E15" s="35">
        <v>44</v>
      </c>
      <c r="F15" s="38">
        <v>10721738</v>
      </c>
    </row>
    <row r="16" spans="1:6">
      <c r="A16" s="108"/>
      <c r="B16" s="101"/>
      <c r="C16" s="94"/>
      <c r="D16" s="96"/>
      <c r="E16" s="35">
        <v>45</v>
      </c>
      <c r="F16" s="38">
        <v>40929944</v>
      </c>
    </row>
    <row r="17" spans="1:6">
      <c r="A17" s="108"/>
      <c r="B17" s="101"/>
      <c r="C17" s="91" t="s">
        <v>162</v>
      </c>
      <c r="D17" s="96"/>
      <c r="E17" s="35">
        <v>41</v>
      </c>
      <c r="F17" s="38">
        <v>6700000</v>
      </c>
    </row>
    <row r="18" spans="1:6">
      <c r="A18" s="108"/>
      <c r="B18" s="101"/>
      <c r="C18" s="94"/>
      <c r="D18" s="96"/>
      <c r="E18" s="35">
        <v>42</v>
      </c>
      <c r="F18" s="38">
        <v>16985496</v>
      </c>
    </row>
    <row r="19" spans="1:6">
      <c r="A19" s="108"/>
      <c r="B19" s="101"/>
      <c r="C19" s="91" t="s">
        <v>163</v>
      </c>
      <c r="D19" s="96"/>
      <c r="E19" s="35">
        <v>40</v>
      </c>
      <c r="F19" s="38">
        <v>8720914</v>
      </c>
    </row>
    <row r="20" spans="1:6">
      <c r="A20" s="108"/>
      <c r="B20" s="101"/>
      <c r="C20" s="94"/>
      <c r="D20" s="96"/>
      <c r="E20" s="35">
        <v>41</v>
      </c>
      <c r="F20" s="38">
        <v>8603340</v>
      </c>
    </row>
    <row r="21" spans="1:6">
      <c r="A21" s="108"/>
      <c r="B21" s="101"/>
      <c r="C21" s="94"/>
      <c r="D21" s="96"/>
      <c r="E21" s="35">
        <v>42</v>
      </c>
      <c r="F21" s="38">
        <v>22165496</v>
      </c>
    </row>
    <row r="22" spans="1:6">
      <c r="A22" s="108"/>
      <c r="B22" s="101"/>
      <c r="C22" s="94"/>
      <c r="D22" s="96"/>
      <c r="E22" s="35">
        <v>44</v>
      </c>
      <c r="F22" s="38">
        <v>8406397</v>
      </c>
    </row>
    <row r="23" spans="1:6">
      <c r="A23" s="108"/>
      <c r="B23" s="101"/>
      <c r="C23" s="94"/>
      <c r="D23" s="106"/>
      <c r="E23" s="35">
        <v>45</v>
      </c>
      <c r="F23" s="38">
        <v>31798947</v>
      </c>
    </row>
    <row r="24" spans="1:6">
      <c r="A24" s="108"/>
      <c r="B24" s="101"/>
      <c r="C24" s="91" t="s">
        <v>164</v>
      </c>
      <c r="D24" s="95" t="s">
        <v>165</v>
      </c>
      <c r="E24" s="35">
        <v>48</v>
      </c>
      <c r="F24" s="38">
        <v>2600000</v>
      </c>
    </row>
    <row r="25" spans="1:6">
      <c r="A25" s="108"/>
      <c r="B25" s="101"/>
      <c r="C25" s="94"/>
      <c r="D25" s="96"/>
      <c r="E25" s="35">
        <v>49</v>
      </c>
      <c r="F25" s="38">
        <v>7680</v>
      </c>
    </row>
    <row r="26" spans="1:6">
      <c r="A26" s="108"/>
      <c r="B26" s="101"/>
      <c r="C26" s="94"/>
      <c r="D26" s="96"/>
      <c r="E26" s="35">
        <v>52</v>
      </c>
      <c r="F26" s="38">
        <v>703571</v>
      </c>
    </row>
    <row r="27" spans="1:6">
      <c r="A27" s="108"/>
      <c r="B27" s="101"/>
      <c r="C27" s="91" t="s">
        <v>166</v>
      </c>
      <c r="D27" s="96"/>
      <c r="E27" s="35">
        <v>48</v>
      </c>
      <c r="F27" s="38">
        <v>20951208</v>
      </c>
    </row>
    <row r="28" spans="1:6">
      <c r="A28" s="108"/>
      <c r="B28" s="101"/>
      <c r="C28" s="91"/>
      <c r="D28" s="96"/>
      <c r="E28" s="42">
        <v>49</v>
      </c>
      <c r="F28" s="43">
        <v>1000000</v>
      </c>
    </row>
    <row r="29" spans="1:6">
      <c r="A29" s="108"/>
      <c r="B29" s="101"/>
      <c r="C29" s="94"/>
      <c r="D29" s="96"/>
      <c r="E29" s="35">
        <v>52</v>
      </c>
      <c r="F29" s="38">
        <v>10368377</v>
      </c>
    </row>
    <row r="30" spans="1:6">
      <c r="A30" s="108"/>
      <c r="B30" s="101"/>
      <c r="C30" s="37" t="s">
        <v>167</v>
      </c>
      <c r="D30" s="40" t="s">
        <v>168</v>
      </c>
      <c r="E30" s="35">
        <v>65</v>
      </c>
      <c r="F30" s="38">
        <v>72660695</v>
      </c>
    </row>
    <row r="31" spans="1:6">
      <c r="A31" s="108"/>
      <c r="B31" s="101"/>
      <c r="C31" s="91" t="s">
        <v>169</v>
      </c>
      <c r="D31" s="95" t="s">
        <v>170</v>
      </c>
      <c r="E31" s="35">
        <v>78</v>
      </c>
      <c r="F31" s="38">
        <v>5000000</v>
      </c>
    </row>
    <row r="32" spans="1:6">
      <c r="A32" s="108"/>
      <c r="B32" s="101"/>
      <c r="C32" s="94"/>
      <c r="D32" s="106"/>
      <c r="E32" s="35">
        <v>79</v>
      </c>
      <c r="F32" s="38">
        <v>19732703</v>
      </c>
    </row>
    <row r="33" spans="1:6">
      <c r="A33" s="108"/>
      <c r="B33" s="101"/>
      <c r="C33" s="107" t="s">
        <v>171</v>
      </c>
      <c r="D33" s="95" t="s">
        <v>161</v>
      </c>
      <c r="E33" s="35">
        <v>43</v>
      </c>
      <c r="F33" s="38">
        <v>3326349</v>
      </c>
    </row>
    <row r="34" spans="1:6">
      <c r="A34" s="108"/>
      <c r="B34" s="101"/>
      <c r="C34" s="108"/>
      <c r="D34" s="96"/>
      <c r="E34" s="35">
        <v>44</v>
      </c>
      <c r="F34" s="38">
        <v>2409893</v>
      </c>
    </row>
    <row r="35" spans="1:6">
      <c r="A35" s="108"/>
      <c r="B35" s="101"/>
      <c r="C35" s="109"/>
      <c r="D35" s="106"/>
      <c r="E35" s="35">
        <v>45</v>
      </c>
      <c r="F35" s="38">
        <v>10930694</v>
      </c>
    </row>
    <row r="36" spans="1:6">
      <c r="A36" s="108"/>
      <c r="B36" s="101"/>
      <c r="C36" s="107" t="s">
        <v>172</v>
      </c>
      <c r="D36" s="95" t="s">
        <v>168</v>
      </c>
      <c r="E36" s="35" t="s">
        <v>173</v>
      </c>
      <c r="F36" s="38">
        <v>10000000</v>
      </c>
    </row>
    <row r="37" spans="1:6">
      <c r="A37" s="108"/>
      <c r="B37" s="101"/>
      <c r="C37" s="108"/>
      <c r="D37" s="96"/>
      <c r="E37" s="35">
        <v>65</v>
      </c>
      <c r="F37" s="38">
        <v>1288618</v>
      </c>
    </row>
    <row r="38" spans="1:6">
      <c r="A38" s="108"/>
      <c r="B38" s="101"/>
      <c r="C38" s="44" t="s">
        <v>174</v>
      </c>
      <c r="D38" s="41" t="s">
        <v>170</v>
      </c>
      <c r="E38" s="45">
        <v>79</v>
      </c>
      <c r="F38" s="46">
        <v>31392218</v>
      </c>
    </row>
    <row r="39" spans="1:6">
      <c r="A39" s="108"/>
      <c r="B39" s="101"/>
      <c r="C39" s="110" t="s">
        <v>175</v>
      </c>
      <c r="D39" s="95" t="s">
        <v>176</v>
      </c>
      <c r="E39" s="45" t="s">
        <v>177</v>
      </c>
      <c r="F39" s="46">
        <v>5000000</v>
      </c>
    </row>
    <row r="40" spans="1:6">
      <c r="A40" s="109"/>
      <c r="B40" s="102"/>
      <c r="C40" s="111"/>
      <c r="D40" s="106"/>
      <c r="E40" s="45" t="s">
        <v>178</v>
      </c>
      <c r="F40" s="46">
        <v>5000000</v>
      </c>
    </row>
    <row r="41" spans="1:6">
      <c r="A41" s="97" t="s">
        <v>179</v>
      </c>
      <c r="B41" s="100" t="s">
        <v>180</v>
      </c>
      <c r="C41" s="107" t="s">
        <v>181</v>
      </c>
      <c r="D41" s="103" t="s">
        <v>182</v>
      </c>
      <c r="E41" s="35">
        <v>81</v>
      </c>
      <c r="F41" s="38">
        <v>18311587</v>
      </c>
    </row>
    <row r="42" spans="1:6">
      <c r="A42" s="98"/>
      <c r="B42" s="101"/>
      <c r="C42" s="108"/>
      <c r="D42" s="104"/>
      <c r="E42" s="35">
        <v>82</v>
      </c>
      <c r="F42" s="38">
        <v>12551587</v>
      </c>
    </row>
    <row r="43" spans="1:6">
      <c r="A43" s="98"/>
      <c r="B43" s="101"/>
      <c r="C43" s="108"/>
      <c r="D43" s="104"/>
      <c r="E43" s="35">
        <v>83</v>
      </c>
      <c r="F43" s="38">
        <v>20774664</v>
      </c>
    </row>
    <row r="44" spans="1:6">
      <c r="A44" s="98"/>
      <c r="B44" s="101"/>
      <c r="C44" s="109"/>
      <c r="D44" s="104"/>
      <c r="E44" s="35">
        <v>86</v>
      </c>
      <c r="F44" s="38">
        <v>2240000</v>
      </c>
    </row>
    <row r="45" spans="1:6">
      <c r="A45" s="98"/>
      <c r="B45" s="101"/>
      <c r="C45" s="97" t="s">
        <v>183</v>
      </c>
      <c r="D45" s="104"/>
      <c r="E45" s="35">
        <v>81</v>
      </c>
      <c r="F45" s="38">
        <v>4577897</v>
      </c>
    </row>
    <row r="46" spans="1:6">
      <c r="A46" s="98"/>
      <c r="B46" s="101"/>
      <c r="C46" s="98"/>
      <c r="D46" s="104"/>
      <c r="E46" s="35">
        <v>82</v>
      </c>
      <c r="F46" s="38">
        <v>3137897</v>
      </c>
    </row>
    <row r="47" spans="1:6">
      <c r="A47" s="98"/>
      <c r="B47" s="101"/>
      <c r="C47" s="98"/>
      <c r="D47" s="104"/>
      <c r="E47" s="35">
        <v>83</v>
      </c>
      <c r="F47" s="38">
        <v>5517195</v>
      </c>
    </row>
    <row r="48" spans="1:6">
      <c r="A48" s="99"/>
      <c r="B48" s="102"/>
      <c r="C48" s="99"/>
      <c r="D48" s="105"/>
      <c r="E48" s="35">
        <v>86</v>
      </c>
      <c r="F48" s="38">
        <v>560000</v>
      </c>
    </row>
    <row r="49" spans="1:6">
      <c r="A49" s="97" t="s">
        <v>184</v>
      </c>
      <c r="B49" s="100" t="s">
        <v>185</v>
      </c>
      <c r="C49" s="97" t="s">
        <v>186</v>
      </c>
      <c r="D49" s="103" t="s">
        <v>187</v>
      </c>
      <c r="E49" s="35">
        <v>83</v>
      </c>
      <c r="F49" s="38">
        <v>0</v>
      </c>
    </row>
    <row r="50" spans="1:6">
      <c r="A50" s="98"/>
      <c r="B50" s="101"/>
      <c r="C50" s="98"/>
      <c r="D50" s="104"/>
      <c r="E50" s="35">
        <v>90</v>
      </c>
      <c r="F50" s="38">
        <v>63204067</v>
      </c>
    </row>
    <row r="51" spans="1:6">
      <c r="A51" s="98"/>
      <c r="B51" s="101"/>
      <c r="C51" s="98"/>
      <c r="D51" s="104"/>
      <c r="E51" s="35">
        <v>93</v>
      </c>
      <c r="F51" s="38">
        <v>74938756</v>
      </c>
    </row>
    <row r="52" spans="1:6">
      <c r="A52" s="98"/>
      <c r="B52" s="101"/>
      <c r="C52" s="98"/>
      <c r="D52" s="104"/>
      <c r="E52" s="35">
        <v>98</v>
      </c>
      <c r="F52" s="38">
        <v>77142822</v>
      </c>
    </row>
    <row r="53" spans="1:6">
      <c r="A53" s="99"/>
      <c r="B53" s="102"/>
      <c r="C53" s="99"/>
      <c r="D53" s="105"/>
      <c r="E53" s="35" t="s">
        <v>188</v>
      </c>
      <c r="F53" s="38">
        <v>38000000</v>
      </c>
    </row>
    <row r="54" spans="1:6">
      <c r="A54" s="112" t="s">
        <v>189</v>
      </c>
      <c r="B54" s="92" t="s">
        <v>190</v>
      </c>
      <c r="C54" s="112" t="s">
        <v>191</v>
      </c>
      <c r="D54" s="113" t="s">
        <v>192</v>
      </c>
      <c r="E54" s="35" t="s">
        <v>193</v>
      </c>
      <c r="F54" s="38">
        <v>30000000</v>
      </c>
    </row>
    <row r="55" spans="1:6">
      <c r="A55" s="112"/>
      <c r="B55" s="92"/>
      <c r="C55" s="112"/>
      <c r="D55" s="113"/>
      <c r="E55" s="35" t="s">
        <v>194</v>
      </c>
      <c r="F55" s="38">
        <v>6610607</v>
      </c>
    </row>
    <row r="56" spans="1:6">
      <c r="A56" s="112"/>
      <c r="B56" s="92"/>
      <c r="C56" s="112" t="s">
        <v>195</v>
      </c>
      <c r="D56" s="113" t="s">
        <v>196</v>
      </c>
      <c r="E56" s="35">
        <v>83</v>
      </c>
      <c r="F56" s="38">
        <v>29187865</v>
      </c>
    </row>
    <row r="57" spans="1:6">
      <c r="A57" s="112"/>
      <c r="B57" s="92"/>
      <c r="C57" s="112"/>
      <c r="D57" s="113"/>
      <c r="E57" s="35" t="s">
        <v>197</v>
      </c>
      <c r="F57" s="38">
        <v>5307723</v>
      </c>
    </row>
    <row r="58" spans="1:6">
      <c r="A58" s="112"/>
      <c r="B58" s="92"/>
      <c r="C58" s="112"/>
      <c r="D58" s="113"/>
      <c r="E58" s="35">
        <v>166</v>
      </c>
      <c r="F58" s="38">
        <v>14792410</v>
      </c>
    </row>
    <row r="59" spans="1:6">
      <c r="A59" s="97" t="s">
        <v>198</v>
      </c>
      <c r="B59" s="100" t="s">
        <v>199</v>
      </c>
      <c r="C59" s="97" t="s">
        <v>200</v>
      </c>
      <c r="D59" s="103" t="s">
        <v>201</v>
      </c>
      <c r="E59" s="35">
        <v>16</v>
      </c>
      <c r="F59" s="38">
        <v>448045</v>
      </c>
    </row>
    <row r="60" spans="1:6">
      <c r="A60" s="98"/>
      <c r="B60" s="101"/>
      <c r="C60" s="98"/>
      <c r="D60" s="104"/>
      <c r="E60" s="35">
        <v>41</v>
      </c>
      <c r="F60" s="38">
        <v>896091</v>
      </c>
    </row>
    <row r="61" spans="1:6">
      <c r="A61" s="98"/>
      <c r="B61" s="101"/>
      <c r="C61" s="98"/>
      <c r="D61" s="104"/>
      <c r="E61" s="35">
        <v>42</v>
      </c>
      <c r="F61" s="38">
        <v>896091</v>
      </c>
    </row>
    <row r="62" spans="1:6">
      <c r="A62" s="98"/>
      <c r="B62" s="101"/>
      <c r="C62" s="98"/>
      <c r="D62" s="104"/>
      <c r="E62" s="35">
        <v>44</v>
      </c>
      <c r="F62" s="38">
        <v>896091</v>
      </c>
    </row>
    <row r="63" spans="1:6">
      <c r="A63" s="98"/>
      <c r="B63" s="101"/>
      <c r="C63" s="98"/>
      <c r="D63" s="104"/>
      <c r="E63" s="35">
        <v>45</v>
      </c>
      <c r="F63" s="38">
        <v>896091</v>
      </c>
    </row>
    <row r="64" spans="1:6">
      <c r="A64" s="98"/>
      <c r="B64" s="101"/>
      <c r="C64" s="98"/>
      <c r="D64" s="104"/>
      <c r="E64" s="35">
        <v>121</v>
      </c>
      <c r="F64" s="38">
        <v>3584362</v>
      </c>
    </row>
    <row r="65" spans="1:6">
      <c r="A65" s="98"/>
      <c r="B65" s="101"/>
      <c r="C65" s="98"/>
      <c r="D65" s="104"/>
      <c r="E65" s="35">
        <v>122</v>
      </c>
      <c r="F65" s="38">
        <v>1344136</v>
      </c>
    </row>
    <row r="66" spans="1:6">
      <c r="A66" s="98"/>
      <c r="B66" s="101"/>
      <c r="C66" s="98"/>
      <c r="D66" s="104"/>
      <c r="E66" s="35" t="s">
        <v>197</v>
      </c>
      <c r="F66" s="38">
        <v>17977847</v>
      </c>
    </row>
    <row r="67" spans="1:6">
      <c r="A67" s="98"/>
      <c r="B67" s="101"/>
      <c r="C67" s="98"/>
      <c r="D67" s="104"/>
      <c r="E67" s="35" t="s">
        <v>202</v>
      </c>
      <c r="F67" s="38">
        <v>26966766</v>
      </c>
    </row>
    <row r="68" spans="1:6">
      <c r="A68" s="98"/>
      <c r="B68" s="101"/>
      <c r="C68" s="98"/>
      <c r="D68" s="104"/>
      <c r="E68" s="35" t="s">
        <v>203</v>
      </c>
      <c r="F68" s="38">
        <v>31503251</v>
      </c>
    </row>
    <row r="69" spans="1:6">
      <c r="A69" s="98"/>
      <c r="B69" s="101"/>
      <c r="C69" s="98"/>
      <c r="D69" s="104"/>
      <c r="E69" s="35">
        <v>169</v>
      </c>
      <c r="F69" s="38">
        <v>896090</v>
      </c>
    </row>
    <row r="70" spans="1:6">
      <c r="A70" s="98"/>
      <c r="B70" s="101"/>
      <c r="C70" s="99"/>
      <c r="D70" s="104"/>
      <c r="E70" s="35">
        <v>170</v>
      </c>
      <c r="F70" s="38">
        <v>3584362</v>
      </c>
    </row>
    <row r="71" spans="1:6">
      <c r="A71" s="98"/>
      <c r="B71" s="101"/>
      <c r="C71" s="97" t="s">
        <v>204</v>
      </c>
      <c r="D71" s="104"/>
      <c r="E71" s="35">
        <v>16</v>
      </c>
      <c r="F71" s="38">
        <v>51955</v>
      </c>
    </row>
    <row r="72" spans="1:6">
      <c r="A72" s="98"/>
      <c r="B72" s="101"/>
      <c r="C72" s="98"/>
      <c r="D72" s="104"/>
      <c r="E72" s="35">
        <v>41</v>
      </c>
      <c r="F72" s="38">
        <v>103909</v>
      </c>
    </row>
    <row r="73" spans="1:6">
      <c r="A73" s="98"/>
      <c r="B73" s="101"/>
      <c r="C73" s="98"/>
      <c r="D73" s="104"/>
      <c r="E73" s="35">
        <v>42</v>
      </c>
      <c r="F73" s="38">
        <v>103909</v>
      </c>
    </row>
    <row r="74" spans="1:6">
      <c r="A74" s="98"/>
      <c r="B74" s="101"/>
      <c r="C74" s="98"/>
      <c r="D74" s="104"/>
      <c r="E74" s="35">
        <v>44</v>
      </c>
      <c r="F74" s="38">
        <v>103909</v>
      </c>
    </row>
    <row r="75" spans="1:6">
      <c r="A75" s="98"/>
      <c r="B75" s="101"/>
      <c r="C75" s="98"/>
      <c r="D75" s="104"/>
      <c r="E75" s="35">
        <v>45</v>
      </c>
      <c r="F75" s="38">
        <v>103909</v>
      </c>
    </row>
    <row r="76" spans="1:6">
      <c r="A76" s="98"/>
      <c r="B76" s="101"/>
      <c r="C76" s="98"/>
      <c r="D76" s="104"/>
      <c r="E76" s="35">
        <v>121</v>
      </c>
      <c r="F76" s="38">
        <v>415638</v>
      </c>
    </row>
    <row r="77" spans="1:6">
      <c r="A77" s="98"/>
      <c r="B77" s="101"/>
      <c r="C77" s="98"/>
      <c r="D77" s="104"/>
      <c r="E77" s="35">
        <v>122</v>
      </c>
      <c r="F77" s="38">
        <v>155864</v>
      </c>
    </row>
    <row r="78" spans="1:6">
      <c r="A78" s="98"/>
      <c r="B78" s="101"/>
      <c r="C78" s="98"/>
      <c r="D78" s="104"/>
      <c r="E78" s="35">
        <v>165</v>
      </c>
      <c r="F78" s="38">
        <v>2084683</v>
      </c>
    </row>
    <row r="79" spans="1:6">
      <c r="A79" s="98"/>
      <c r="B79" s="101"/>
      <c r="C79" s="98"/>
      <c r="D79" s="104"/>
      <c r="E79" s="35">
        <v>166</v>
      </c>
      <c r="F79" s="38">
        <v>3127028</v>
      </c>
    </row>
    <row r="80" spans="1:6">
      <c r="A80" s="98"/>
      <c r="B80" s="101"/>
      <c r="C80" s="98"/>
      <c r="D80" s="104"/>
      <c r="E80" s="35">
        <v>168</v>
      </c>
      <c r="F80" s="38">
        <v>3653073</v>
      </c>
    </row>
    <row r="81" spans="1:6">
      <c r="A81" s="98"/>
      <c r="B81" s="101"/>
      <c r="C81" s="98"/>
      <c r="D81" s="104"/>
      <c r="E81" s="35">
        <v>169</v>
      </c>
      <c r="F81" s="38">
        <v>103910</v>
      </c>
    </row>
    <row r="82" spans="1:6">
      <c r="A82" s="99"/>
      <c r="B82" s="102"/>
      <c r="C82" s="99"/>
      <c r="D82" s="105"/>
      <c r="E82" s="35">
        <v>170</v>
      </c>
      <c r="F82" s="38">
        <v>415638</v>
      </c>
    </row>
    <row r="83" spans="1:6">
      <c r="A83" s="112" t="s">
        <v>205</v>
      </c>
      <c r="B83" s="92" t="s">
        <v>206</v>
      </c>
      <c r="C83" s="112" t="s">
        <v>207</v>
      </c>
      <c r="D83" s="114" t="s">
        <v>208</v>
      </c>
      <c r="E83" s="35">
        <v>134</v>
      </c>
      <c r="F83" s="38">
        <v>34052059</v>
      </c>
    </row>
    <row r="84" spans="1:6">
      <c r="A84" s="112"/>
      <c r="B84" s="92"/>
      <c r="C84" s="112"/>
      <c r="D84" s="114"/>
      <c r="E84" s="35">
        <v>136</v>
      </c>
      <c r="F84" s="38">
        <v>24156877</v>
      </c>
    </row>
    <row r="85" spans="1:6">
      <c r="A85" s="112"/>
      <c r="B85" s="92"/>
      <c r="C85" s="112"/>
      <c r="D85" s="114"/>
      <c r="E85" s="35">
        <v>137</v>
      </c>
      <c r="F85" s="38">
        <v>33375258</v>
      </c>
    </row>
    <row r="86" spans="1:6" ht="15">
      <c r="A86" s="112"/>
      <c r="B86" s="92"/>
      <c r="C86" s="51" t="s">
        <v>209</v>
      </c>
      <c r="D86" s="52" t="s">
        <v>210</v>
      </c>
      <c r="E86" s="35">
        <v>139</v>
      </c>
      <c r="F86" s="38">
        <v>1264000</v>
      </c>
    </row>
    <row r="87" spans="1:6" ht="15">
      <c r="A87" s="112"/>
      <c r="B87" s="92"/>
      <c r="C87" s="51" t="s">
        <v>211</v>
      </c>
      <c r="D87" s="50" t="s">
        <v>212</v>
      </c>
      <c r="E87" s="35">
        <v>152</v>
      </c>
      <c r="F87" s="38">
        <v>3900000</v>
      </c>
    </row>
    <row r="88" spans="1:6">
      <c r="A88" s="112"/>
      <c r="B88" s="92"/>
      <c r="C88" s="47" t="s">
        <v>213</v>
      </c>
      <c r="D88" s="53" t="s">
        <v>214</v>
      </c>
      <c r="E88" s="35">
        <v>146</v>
      </c>
      <c r="F88" s="38">
        <v>33711356</v>
      </c>
    </row>
    <row r="89" spans="1:6">
      <c r="A89" s="112"/>
      <c r="B89" s="92"/>
      <c r="C89" s="97" t="s">
        <v>215</v>
      </c>
      <c r="D89" s="115" t="s">
        <v>216</v>
      </c>
      <c r="E89" s="35">
        <v>136</v>
      </c>
      <c r="F89" s="38">
        <v>17000000</v>
      </c>
    </row>
    <row r="90" spans="1:6">
      <c r="A90" s="112"/>
      <c r="B90" s="92"/>
      <c r="C90" s="98"/>
      <c r="D90" s="116"/>
      <c r="E90" s="35">
        <v>163</v>
      </c>
      <c r="F90" s="38">
        <v>21389819</v>
      </c>
    </row>
    <row r="91" spans="1:6">
      <c r="A91" s="112"/>
      <c r="B91" s="92"/>
      <c r="C91" s="98"/>
      <c r="D91" s="116"/>
      <c r="E91" s="35">
        <v>154</v>
      </c>
      <c r="F91" s="38">
        <v>3000000</v>
      </c>
    </row>
    <row r="92" spans="1:6">
      <c r="A92" s="112"/>
      <c r="B92" s="92"/>
      <c r="C92" s="99"/>
      <c r="D92" s="117"/>
      <c r="E92" s="35">
        <v>138</v>
      </c>
      <c r="F92" s="38">
        <v>12271921</v>
      </c>
    </row>
    <row r="93" spans="1:6">
      <c r="A93" s="112"/>
      <c r="B93" s="92"/>
      <c r="C93" s="48" t="s">
        <v>217</v>
      </c>
      <c r="D93" s="52" t="s">
        <v>218</v>
      </c>
      <c r="E93" s="35">
        <v>157</v>
      </c>
      <c r="F93" s="38">
        <v>12240949</v>
      </c>
    </row>
    <row r="94" spans="1:6">
      <c r="A94" s="112"/>
      <c r="B94" s="92"/>
      <c r="C94" s="97" t="s">
        <v>219</v>
      </c>
      <c r="D94" s="115" t="s">
        <v>220</v>
      </c>
      <c r="E94" s="35">
        <v>158</v>
      </c>
      <c r="F94" s="38">
        <v>64809539</v>
      </c>
    </row>
    <row r="95" spans="1:6">
      <c r="A95" s="112"/>
      <c r="B95" s="92"/>
      <c r="C95" s="99"/>
      <c r="D95" s="117"/>
      <c r="E95" s="35">
        <v>160</v>
      </c>
      <c r="F95" s="38">
        <v>2387500</v>
      </c>
    </row>
    <row r="96" spans="1:6" ht="15">
      <c r="A96" s="112"/>
      <c r="B96" s="92"/>
      <c r="C96" s="51" t="s">
        <v>221</v>
      </c>
      <c r="D96" s="52" t="s">
        <v>222</v>
      </c>
      <c r="E96" s="35">
        <v>158</v>
      </c>
      <c r="F96" s="38">
        <v>15731577</v>
      </c>
    </row>
    <row r="97" spans="1:6">
      <c r="A97" s="112"/>
      <c r="B97" s="92"/>
      <c r="C97" s="97" t="s">
        <v>223</v>
      </c>
      <c r="D97" s="115" t="s">
        <v>208</v>
      </c>
      <c r="E97" s="35">
        <v>134</v>
      </c>
      <c r="F97" s="38">
        <v>9585000</v>
      </c>
    </row>
    <row r="98" spans="1:6">
      <c r="A98" s="112"/>
      <c r="B98" s="92"/>
      <c r="C98" s="98"/>
      <c r="D98" s="116"/>
      <c r="E98" s="35">
        <v>136</v>
      </c>
      <c r="F98" s="38">
        <v>2343123</v>
      </c>
    </row>
    <row r="99" spans="1:6">
      <c r="A99" s="112"/>
      <c r="B99" s="92"/>
      <c r="C99" s="99"/>
      <c r="D99" s="117"/>
      <c r="E99" s="35">
        <v>142</v>
      </c>
      <c r="F99" s="38">
        <v>3000000</v>
      </c>
    </row>
    <row r="100" spans="1:6" ht="15">
      <c r="A100" s="112"/>
      <c r="B100" s="92"/>
      <c r="C100" s="51" t="s">
        <v>224</v>
      </c>
      <c r="D100" s="52" t="s">
        <v>220</v>
      </c>
      <c r="E100" s="35">
        <v>158</v>
      </c>
      <c r="F100" s="38">
        <v>17541193</v>
      </c>
    </row>
    <row r="101" spans="1:6">
      <c r="A101" s="97" t="s">
        <v>225</v>
      </c>
      <c r="B101" s="100" t="s">
        <v>226</v>
      </c>
      <c r="C101" s="97" t="s">
        <v>227</v>
      </c>
      <c r="D101" s="113" t="s">
        <v>228</v>
      </c>
      <c r="E101" s="35">
        <v>148</v>
      </c>
      <c r="F101" s="38">
        <v>7265707</v>
      </c>
    </row>
    <row r="102" spans="1:6">
      <c r="A102" s="98"/>
      <c r="B102" s="101"/>
      <c r="C102" s="99"/>
      <c r="D102" s="113"/>
      <c r="E102" s="35">
        <v>149</v>
      </c>
      <c r="F102" s="38">
        <v>59125034</v>
      </c>
    </row>
    <row r="103" spans="1:6" ht="15">
      <c r="A103" s="98"/>
      <c r="B103" s="101"/>
      <c r="C103" s="51" t="s">
        <v>229</v>
      </c>
      <c r="D103" s="49" t="s">
        <v>230</v>
      </c>
      <c r="E103" s="35">
        <v>151</v>
      </c>
      <c r="F103" s="38">
        <v>16556728</v>
      </c>
    </row>
    <row r="104" spans="1:6">
      <c r="A104" s="98"/>
      <c r="B104" s="101"/>
      <c r="C104" s="118" t="s">
        <v>231</v>
      </c>
      <c r="D104" s="113" t="s">
        <v>228</v>
      </c>
      <c r="E104" s="35">
        <v>148</v>
      </c>
      <c r="F104" s="38">
        <v>9306440</v>
      </c>
    </row>
    <row r="105" spans="1:6">
      <c r="A105" s="99"/>
      <c r="B105" s="102"/>
      <c r="C105" s="119"/>
      <c r="D105" s="113"/>
      <c r="E105" s="35">
        <v>149</v>
      </c>
      <c r="F105" s="38">
        <v>10492424</v>
      </c>
    </row>
    <row r="106" spans="1:6">
      <c r="A106" s="97" t="s">
        <v>232</v>
      </c>
      <c r="B106" s="100" t="s">
        <v>233</v>
      </c>
      <c r="C106" s="112" t="s">
        <v>234</v>
      </c>
      <c r="D106" s="103" t="s">
        <v>235</v>
      </c>
      <c r="E106" s="54">
        <v>146</v>
      </c>
      <c r="F106" s="43">
        <v>5184133</v>
      </c>
    </row>
    <row r="107" spans="1:6">
      <c r="A107" s="98"/>
      <c r="B107" s="101"/>
      <c r="C107" s="112"/>
      <c r="D107" s="104"/>
      <c r="E107" s="54">
        <v>140</v>
      </c>
      <c r="F107" s="43">
        <v>2000000</v>
      </c>
    </row>
    <row r="108" spans="1:6">
      <c r="A108" s="98"/>
      <c r="B108" s="101"/>
      <c r="C108" s="112"/>
      <c r="D108" s="104"/>
      <c r="E108" s="54">
        <v>158</v>
      </c>
      <c r="F108" s="43">
        <v>23250000</v>
      </c>
    </row>
    <row r="109" spans="1:6">
      <c r="A109" s="98"/>
      <c r="B109" s="101"/>
      <c r="C109" s="112"/>
      <c r="D109" s="104"/>
      <c r="E109" s="54">
        <v>163</v>
      </c>
      <c r="F109" s="43">
        <v>14000000</v>
      </c>
    </row>
    <row r="110" spans="1:6">
      <c r="A110" s="98"/>
      <c r="B110" s="101"/>
      <c r="C110" s="97" t="s">
        <v>236</v>
      </c>
      <c r="D110" s="104"/>
      <c r="E110" s="54">
        <v>121</v>
      </c>
      <c r="F110" s="43">
        <v>0</v>
      </c>
    </row>
    <row r="111" spans="1:6">
      <c r="A111" s="98"/>
      <c r="B111" s="101"/>
      <c r="C111" s="98"/>
      <c r="D111" s="104"/>
      <c r="E111" s="54">
        <v>122</v>
      </c>
      <c r="F111" s="43">
        <v>0</v>
      </c>
    </row>
    <row r="112" spans="1:6">
      <c r="A112" s="98"/>
      <c r="B112" s="101"/>
      <c r="C112" s="98"/>
      <c r="D112" s="104"/>
      <c r="E112" s="54">
        <v>123</v>
      </c>
      <c r="F112" s="43">
        <v>0</v>
      </c>
    </row>
    <row r="113" spans="1:6">
      <c r="A113" s="98"/>
      <c r="B113" s="101"/>
      <c r="C113" s="98"/>
      <c r="D113" s="104"/>
      <c r="E113" s="54">
        <v>124</v>
      </c>
      <c r="F113" s="43">
        <v>1700000</v>
      </c>
    </row>
    <row r="114" spans="1:6">
      <c r="A114" s="98"/>
      <c r="B114" s="101"/>
      <c r="C114" s="98"/>
      <c r="D114" s="104"/>
      <c r="E114" s="54">
        <v>127</v>
      </c>
      <c r="F114" s="43">
        <v>50000</v>
      </c>
    </row>
    <row r="115" spans="1:6">
      <c r="A115" s="98"/>
      <c r="B115" s="101"/>
      <c r="C115" s="112" t="s">
        <v>237</v>
      </c>
      <c r="D115" s="104"/>
      <c r="E115" s="54" t="s">
        <v>238</v>
      </c>
      <c r="F115" s="43">
        <v>1</v>
      </c>
    </row>
    <row r="116" spans="1:6">
      <c r="A116" s="98"/>
      <c r="B116" s="101"/>
      <c r="C116" s="112"/>
      <c r="D116" s="104"/>
      <c r="E116" s="54">
        <v>149</v>
      </c>
      <c r="F116" s="43">
        <v>13815866</v>
      </c>
    </row>
    <row r="117" spans="1:6">
      <c r="A117" s="98"/>
      <c r="B117" s="101"/>
      <c r="C117" s="112" t="s">
        <v>239</v>
      </c>
      <c r="D117" s="104"/>
      <c r="E117" s="54" t="s">
        <v>240</v>
      </c>
      <c r="F117" s="43">
        <v>3000000</v>
      </c>
    </row>
    <row r="118" spans="1:6">
      <c r="A118" s="98"/>
      <c r="B118" s="101"/>
      <c r="C118" s="112"/>
      <c r="D118" s="104"/>
      <c r="E118" s="54" t="s">
        <v>241</v>
      </c>
      <c r="F118" s="43">
        <v>7500000</v>
      </c>
    </row>
    <row r="119" spans="1:6">
      <c r="A119" s="98"/>
      <c r="B119" s="101"/>
      <c r="C119" s="112"/>
      <c r="D119" s="104"/>
      <c r="E119" s="54" t="s">
        <v>242</v>
      </c>
      <c r="F119" s="43">
        <v>30000000</v>
      </c>
    </row>
    <row r="120" spans="1:6">
      <c r="A120" s="98"/>
      <c r="B120" s="101"/>
      <c r="C120" s="112"/>
      <c r="D120" s="104"/>
      <c r="E120" s="54" t="s">
        <v>243</v>
      </c>
      <c r="F120" s="43">
        <v>12000000</v>
      </c>
    </row>
    <row r="121" spans="1:6">
      <c r="A121" s="98"/>
      <c r="B121" s="101"/>
      <c r="C121" s="112"/>
      <c r="D121" s="104"/>
      <c r="E121" s="54" t="s">
        <v>244</v>
      </c>
      <c r="F121" s="43">
        <v>20145366</v>
      </c>
    </row>
    <row r="122" spans="1:6">
      <c r="A122" s="98"/>
      <c r="B122" s="101"/>
      <c r="C122" s="112"/>
      <c r="D122" s="104"/>
      <c r="E122" s="54" t="s">
        <v>245</v>
      </c>
      <c r="F122" s="43">
        <v>15000000</v>
      </c>
    </row>
    <row r="123" spans="1:6">
      <c r="A123" s="98"/>
      <c r="B123" s="101"/>
      <c r="C123" s="112"/>
      <c r="D123" s="104"/>
      <c r="E123" s="54" t="s">
        <v>246</v>
      </c>
      <c r="F123" s="43">
        <v>5000000</v>
      </c>
    </row>
    <row r="124" spans="1:6">
      <c r="A124" s="98"/>
      <c r="B124" s="101"/>
      <c r="C124" s="112"/>
      <c r="D124" s="104"/>
      <c r="E124" s="54" t="s">
        <v>247</v>
      </c>
      <c r="F124" s="43">
        <v>2000000</v>
      </c>
    </row>
    <row r="125" spans="1:6">
      <c r="A125" s="98"/>
      <c r="B125" s="101"/>
      <c r="C125" s="97" t="s">
        <v>248</v>
      </c>
      <c r="D125" s="104"/>
      <c r="E125" s="54" t="s">
        <v>249</v>
      </c>
      <c r="F125" s="43">
        <v>700000</v>
      </c>
    </row>
    <row r="126" spans="1:6">
      <c r="A126" s="98"/>
      <c r="B126" s="101"/>
      <c r="C126" s="98"/>
      <c r="D126" s="104"/>
      <c r="E126" s="54" t="s">
        <v>250</v>
      </c>
      <c r="F126" s="43">
        <v>31636977</v>
      </c>
    </row>
    <row r="127" spans="1:6">
      <c r="A127" s="98"/>
      <c r="B127" s="101"/>
      <c r="C127" s="98"/>
      <c r="D127" s="104"/>
      <c r="E127" s="54" t="s">
        <v>251</v>
      </c>
      <c r="F127" s="43">
        <v>15000000</v>
      </c>
    </row>
    <row r="128" spans="1:6">
      <c r="A128" s="98"/>
      <c r="B128" s="101"/>
      <c r="C128" s="98"/>
      <c r="D128" s="104"/>
      <c r="E128" s="54" t="s">
        <v>252</v>
      </c>
      <c r="F128" s="43">
        <v>15000000</v>
      </c>
    </row>
    <row r="129" spans="1:6">
      <c r="A129" s="98"/>
      <c r="B129" s="101"/>
      <c r="C129" s="98"/>
      <c r="D129" s="104"/>
      <c r="E129" s="54" t="s">
        <v>253</v>
      </c>
      <c r="F129" s="43">
        <v>2000000</v>
      </c>
    </row>
    <row r="130" spans="1:6">
      <c r="A130" s="98"/>
      <c r="B130" s="101"/>
      <c r="C130" s="98"/>
      <c r="D130" s="104"/>
      <c r="E130" s="54" t="s">
        <v>254</v>
      </c>
      <c r="F130" s="43">
        <v>11043698</v>
      </c>
    </row>
    <row r="131" spans="1:6">
      <c r="A131" s="98"/>
      <c r="B131" s="101"/>
      <c r="C131" s="98"/>
      <c r="D131" s="104"/>
      <c r="E131" s="54" t="s">
        <v>255</v>
      </c>
      <c r="F131" s="43">
        <v>3513904</v>
      </c>
    </row>
    <row r="132" spans="1:6">
      <c r="A132" s="98"/>
      <c r="B132" s="101"/>
      <c r="C132" s="98"/>
      <c r="D132" s="104"/>
      <c r="E132" s="54" t="s">
        <v>256</v>
      </c>
      <c r="F132" s="43">
        <v>5442398</v>
      </c>
    </row>
    <row r="133" spans="1:6">
      <c r="A133" s="98"/>
      <c r="B133" s="101"/>
      <c r="C133" s="98"/>
      <c r="D133" s="104"/>
      <c r="E133" s="54" t="s">
        <v>257</v>
      </c>
      <c r="F133" s="43">
        <v>59500000</v>
      </c>
    </row>
    <row r="134" spans="1:6">
      <c r="A134" s="98"/>
      <c r="B134" s="101"/>
      <c r="C134" s="112" t="s">
        <v>258</v>
      </c>
      <c r="D134" s="104"/>
      <c r="E134" s="54" t="s">
        <v>249</v>
      </c>
      <c r="F134" s="43">
        <v>300000</v>
      </c>
    </row>
    <row r="135" spans="1:6">
      <c r="A135" s="98"/>
      <c r="B135" s="101"/>
      <c r="C135" s="112"/>
      <c r="D135" s="104"/>
      <c r="E135" s="54" t="s">
        <v>250</v>
      </c>
      <c r="F135" s="43">
        <v>16294973</v>
      </c>
    </row>
    <row r="136" spans="1:6">
      <c r="A136" s="98"/>
      <c r="B136" s="101"/>
      <c r="C136" s="112"/>
      <c r="D136" s="104"/>
      <c r="E136" s="54" t="s">
        <v>259</v>
      </c>
      <c r="F136" s="43">
        <v>11220748</v>
      </c>
    </row>
    <row r="137" spans="1:6">
      <c r="A137" s="98"/>
      <c r="B137" s="101"/>
      <c r="C137" s="112"/>
      <c r="D137" s="104"/>
      <c r="E137" s="54" t="s">
        <v>251</v>
      </c>
      <c r="F137" s="43">
        <v>33000000</v>
      </c>
    </row>
    <row r="138" spans="1:6">
      <c r="A138" s="98"/>
      <c r="B138" s="101"/>
      <c r="C138" s="112"/>
      <c r="D138" s="104"/>
      <c r="E138" s="54" t="s">
        <v>252</v>
      </c>
      <c r="F138" s="43">
        <v>34336977</v>
      </c>
    </row>
    <row r="139" spans="1:6">
      <c r="A139" s="98"/>
      <c r="B139" s="101"/>
      <c r="C139" s="112"/>
      <c r="D139" s="104"/>
      <c r="E139" s="54" t="s">
        <v>254</v>
      </c>
      <c r="F139" s="43">
        <v>10956302</v>
      </c>
    </row>
    <row r="140" spans="1:6">
      <c r="A140" s="98"/>
      <c r="B140" s="101"/>
      <c r="C140" s="112"/>
      <c r="D140" s="104"/>
      <c r="E140" s="54" t="s">
        <v>255</v>
      </c>
      <c r="F140" s="43">
        <v>3486096</v>
      </c>
    </row>
    <row r="141" spans="1:6">
      <c r="A141" s="98"/>
      <c r="B141" s="101"/>
      <c r="C141" s="112"/>
      <c r="D141" s="104"/>
      <c r="E141" s="54" t="s">
        <v>256</v>
      </c>
      <c r="F141" s="43">
        <v>5399329</v>
      </c>
    </row>
    <row r="142" spans="1:6">
      <c r="A142" s="98"/>
      <c r="B142" s="101"/>
      <c r="C142" s="112"/>
      <c r="D142" s="104"/>
      <c r="E142" s="54" t="s">
        <v>260</v>
      </c>
      <c r="F142" s="43">
        <v>8000000</v>
      </c>
    </row>
    <row r="143" spans="1:6">
      <c r="A143" s="98"/>
      <c r="B143" s="101"/>
      <c r="C143" s="112"/>
      <c r="D143" s="104"/>
      <c r="E143" s="54" t="s">
        <v>261</v>
      </c>
      <c r="F143" s="43">
        <v>13000000</v>
      </c>
    </row>
    <row r="144" spans="1:6">
      <c r="A144" s="98"/>
      <c r="B144" s="101"/>
      <c r="C144" s="112"/>
      <c r="D144" s="104"/>
      <c r="E144" s="54" t="s">
        <v>262</v>
      </c>
      <c r="F144" s="43">
        <v>20000000</v>
      </c>
    </row>
    <row r="145" spans="1:7">
      <c r="A145" s="98"/>
      <c r="B145" s="101"/>
      <c r="C145" s="97" t="s">
        <v>263</v>
      </c>
      <c r="D145" s="104"/>
      <c r="E145" s="54" t="s">
        <v>249</v>
      </c>
      <c r="F145" s="43">
        <v>688216</v>
      </c>
    </row>
    <row r="146" spans="1:7">
      <c r="A146" s="98"/>
      <c r="B146" s="101"/>
      <c r="C146" s="98"/>
      <c r="D146" s="104"/>
      <c r="E146" s="54" t="s">
        <v>250</v>
      </c>
      <c r="F146" s="43">
        <v>48068050</v>
      </c>
    </row>
    <row r="147" spans="1:7">
      <c r="A147" s="98"/>
      <c r="B147" s="101"/>
      <c r="C147" s="99"/>
      <c r="D147" s="104"/>
      <c r="E147" s="54" t="s">
        <v>264</v>
      </c>
      <c r="F147" s="43">
        <v>91036</v>
      </c>
    </row>
    <row r="148" spans="1:7">
      <c r="A148" s="98"/>
      <c r="B148" s="101"/>
      <c r="C148" s="120" t="s">
        <v>265</v>
      </c>
      <c r="D148" s="104"/>
      <c r="E148" s="54" t="s">
        <v>266</v>
      </c>
      <c r="F148" s="43">
        <v>2000000</v>
      </c>
      <c r="G148" s="18" t="s">
        <v>267</v>
      </c>
    </row>
    <row r="149" spans="1:7">
      <c r="A149" s="98"/>
      <c r="B149" s="101"/>
      <c r="C149" s="121"/>
      <c r="D149" s="104"/>
      <c r="E149" s="54" t="s">
        <v>268</v>
      </c>
      <c r="F149" s="43">
        <v>15000000</v>
      </c>
      <c r="G149" s="18" t="s">
        <v>267</v>
      </c>
    </row>
    <row r="150" spans="1:7">
      <c r="A150" s="98"/>
      <c r="B150" s="101"/>
      <c r="C150" s="121"/>
      <c r="D150" s="104"/>
      <c r="E150" s="54" t="s">
        <v>269</v>
      </c>
      <c r="F150" s="43">
        <v>10000000</v>
      </c>
      <c r="G150" s="18" t="s">
        <v>267</v>
      </c>
    </row>
    <row r="151" spans="1:7">
      <c r="A151" s="99"/>
      <c r="B151" s="102"/>
      <c r="C151" s="122"/>
      <c r="D151" s="105"/>
      <c r="E151" s="54" t="s">
        <v>270</v>
      </c>
      <c r="F151" s="43">
        <v>3000000</v>
      </c>
      <c r="G151" s="18" t="s">
        <v>267</v>
      </c>
    </row>
    <row r="152" spans="1:7">
      <c r="A152" s="97" t="s">
        <v>271</v>
      </c>
      <c r="B152" s="107" t="s">
        <v>117</v>
      </c>
      <c r="C152" s="97" t="s">
        <v>272</v>
      </c>
      <c r="D152" s="103" t="s">
        <v>117</v>
      </c>
      <c r="E152" s="54" t="s">
        <v>273</v>
      </c>
      <c r="F152" s="43">
        <v>3555734</v>
      </c>
    </row>
    <row r="153" spans="1:7">
      <c r="A153" s="98"/>
      <c r="B153" s="108"/>
      <c r="C153" s="98"/>
      <c r="D153" s="104"/>
      <c r="E153" s="54" t="s">
        <v>274</v>
      </c>
      <c r="F153" s="43">
        <v>45970577</v>
      </c>
    </row>
    <row r="154" spans="1:7">
      <c r="A154" s="98"/>
      <c r="B154" s="108"/>
      <c r="C154" s="98"/>
      <c r="D154" s="104"/>
      <c r="E154" s="54" t="s">
        <v>275</v>
      </c>
      <c r="F154" s="43">
        <v>914332</v>
      </c>
    </row>
    <row r="155" spans="1:7">
      <c r="A155" s="99"/>
      <c r="B155" s="109"/>
      <c r="C155" s="99"/>
      <c r="D155" s="105"/>
      <c r="E155" s="54" t="s">
        <v>276</v>
      </c>
      <c r="F155" s="43">
        <v>355574</v>
      </c>
    </row>
    <row r="156" spans="1:7">
      <c r="A156" s="97" t="s">
        <v>277</v>
      </c>
      <c r="B156" s="107" t="s">
        <v>117</v>
      </c>
      <c r="C156" s="97" t="s">
        <v>278</v>
      </c>
      <c r="D156" s="103" t="s">
        <v>117</v>
      </c>
      <c r="E156" s="54" t="s">
        <v>273</v>
      </c>
      <c r="F156" s="43">
        <v>1302620</v>
      </c>
    </row>
    <row r="157" spans="1:7">
      <c r="A157" s="98"/>
      <c r="B157" s="108"/>
      <c r="C157" s="98"/>
      <c r="D157" s="104"/>
      <c r="E157" s="54" t="s">
        <v>274</v>
      </c>
      <c r="F157" s="43">
        <v>13628391</v>
      </c>
    </row>
    <row r="158" spans="1:7">
      <c r="A158" s="98"/>
      <c r="B158" s="108"/>
      <c r="C158" s="98"/>
      <c r="D158" s="104"/>
      <c r="E158" s="54" t="s">
        <v>275</v>
      </c>
      <c r="F158" s="43">
        <v>334959</v>
      </c>
    </row>
    <row r="159" spans="1:7">
      <c r="A159" s="99"/>
      <c r="B159" s="109"/>
      <c r="C159" s="99"/>
      <c r="D159" s="105"/>
      <c r="E159" s="54" t="s">
        <v>276</v>
      </c>
      <c r="F159" s="43">
        <v>3342886</v>
      </c>
    </row>
    <row r="160" spans="1:7">
      <c r="A160" s="97" t="s">
        <v>279</v>
      </c>
      <c r="B160" s="107" t="s">
        <v>117</v>
      </c>
      <c r="C160" s="97" t="s">
        <v>280</v>
      </c>
      <c r="D160" s="103" t="s">
        <v>117</v>
      </c>
      <c r="E160" s="54">
        <v>179</v>
      </c>
      <c r="F160" s="43">
        <v>1628443</v>
      </c>
    </row>
    <row r="161" spans="1:15">
      <c r="A161" s="98"/>
      <c r="B161" s="108"/>
      <c r="C161" s="98"/>
      <c r="D161" s="104"/>
      <c r="E161" s="54">
        <v>180</v>
      </c>
      <c r="F161" s="43">
        <v>21053470</v>
      </c>
    </row>
    <row r="162" spans="1:15">
      <c r="A162" s="98"/>
      <c r="B162" s="108"/>
      <c r="C162" s="98"/>
      <c r="D162" s="104"/>
      <c r="E162" s="54">
        <v>181</v>
      </c>
      <c r="F162" s="43">
        <v>418743</v>
      </c>
    </row>
    <row r="163" spans="1:15">
      <c r="A163" s="99"/>
      <c r="B163" s="109"/>
      <c r="C163" s="99"/>
      <c r="D163" s="105"/>
      <c r="E163" s="54">
        <v>182</v>
      </c>
      <c r="F163" s="43">
        <v>162845</v>
      </c>
    </row>
    <row r="164" spans="1:15">
      <c r="A164" s="97" t="s">
        <v>281</v>
      </c>
      <c r="B164" s="107" t="s">
        <v>180</v>
      </c>
      <c r="C164" s="97" t="s">
        <v>282</v>
      </c>
      <c r="D164" s="103" t="s">
        <v>283</v>
      </c>
      <c r="E164" s="54">
        <v>58</v>
      </c>
      <c r="F164" s="43">
        <v>5000000</v>
      </c>
    </row>
    <row r="165" spans="1:15">
      <c r="A165" s="98"/>
      <c r="B165" s="108"/>
      <c r="C165" s="98"/>
      <c r="D165" s="104"/>
      <c r="E165" s="54">
        <v>60</v>
      </c>
      <c r="F165" s="43">
        <v>5000000</v>
      </c>
    </row>
    <row r="166" spans="1:15">
      <c r="A166" s="99"/>
      <c r="B166" s="109"/>
      <c r="C166" s="99"/>
      <c r="D166" s="105"/>
      <c r="E166" s="54">
        <v>93</v>
      </c>
      <c r="F166" s="55">
        <v>72407723</v>
      </c>
    </row>
    <row r="167" spans="1:15" ht="15" customHeight="1">
      <c r="A167" s="112" t="s">
        <v>284</v>
      </c>
      <c r="B167" s="91" t="s">
        <v>285</v>
      </c>
      <c r="C167" s="118" t="s">
        <v>286</v>
      </c>
      <c r="D167" s="112" t="s">
        <v>287</v>
      </c>
      <c r="E167" s="54">
        <v>10</v>
      </c>
      <c r="F167" s="55">
        <v>2000000</v>
      </c>
    </row>
    <row r="168" spans="1:15" ht="15" customHeight="1">
      <c r="A168" s="112"/>
      <c r="B168" s="91"/>
      <c r="C168" s="123"/>
      <c r="D168" s="112"/>
      <c r="E168" s="54">
        <v>188</v>
      </c>
      <c r="F168" s="55">
        <v>2000000</v>
      </c>
    </row>
    <row r="169" spans="1:15" ht="15" customHeight="1">
      <c r="A169" s="112"/>
      <c r="B169" s="91"/>
      <c r="C169" s="123"/>
      <c r="D169" s="112"/>
      <c r="E169" s="54">
        <v>189</v>
      </c>
      <c r="F169" s="55">
        <v>4000000</v>
      </c>
      <c r="O169" s="125"/>
    </row>
    <row r="170" spans="1:15" ht="15" customHeight="1">
      <c r="A170" s="112"/>
      <c r="B170" s="91"/>
      <c r="C170" s="123"/>
      <c r="D170" s="112"/>
      <c r="E170" s="54">
        <v>190</v>
      </c>
      <c r="F170" s="55">
        <v>2000000</v>
      </c>
      <c r="O170" s="125"/>
    </row>
    <row r="171" spans="1:15" ht="15" customHeight="1">
      <c r="A171" s="112"/>
      <c r="B171" s="91"/>
      <c r="C171" s="123"/>
      <c r="D171" s="112"/>
      <c r="E171" s="54">
        <v>191</v>
      </c>
      <c r="F171" s="55">
        <v>4000000</v>
      </c>
      <c r="O171" s="125"/>
    </row>
    <row r="172" spans="1:15" ht="15" customHeight="1">
      <c r="A172" s="112"/>
      <c r="B172" s="91"/>
      <c r="C172" s="123"/>
      <c r="D172" s="112"/>
      <c r="E172" s="54">
        <v>192</v>
      </c>
      <c r="F172" s="55">
        <v>2000000</v>
      </c>
    </row>
    <row r="173" spans="1:15" ht="15" customHeight="1">
      <c r="A173" s="112"/>
      <c r="B173" s="91"/>
      <c r="C173" s="119"/>
      <c r="D173" s="112"/>
      <c r="E173" s="54" t="s">
        <v>288</v>
      </c>
      <c r="F173" s="55">
        <v>4000000</v>
      </c>
    </row>
    <row r="174" spans="1:15" ht="15" customHeight="1">
      <c r="A174" s="124" t="s">
        <v>289</v>
      </c>
      <c r="B174" s="125" t="s">
        <v>290</v>
      </c>
      <c r="C174" s="126" t="s">
        <v>291</v>
      </c>
      <c r="D174" s="124" t="s">
        <v>292</v>
      </c>
      <c r="E174" s="54">
        <v>93</v>
      </c>
      <c r="F174" s="55">
        <v>29000000</v>
      </c>
      <c r="G174" s="18" t="s">
        <v>267</v>
      </c>
    </row>
    <row r="175" spans="1:15" ht="15" customHeight="1">
      <c r="A175" s="124"/>
      <c r="B175" s="125"/>
      <c r="C175" s="127"/>
      <c r="D175" s="124"/>
      <c r="E175" s="54">
        <v>98</v>
      </c>
      <c r="F175" s="55">
        <v>48000000</v>
      </c>
      <c r="G175" s="18" t="s">
        <v>267</v>
      </c>
    </row>
    <row r="176" spans="1:15" ht="15" customHeight="1">
      <c r="A176" s="124"/>
      <c r="B176" s="125"/>
      <c r="C176" s="128"/>
      <c r="D176" s="124"/>
      <c r="E176" s="54">
        <v>129</v>
      </c>
      <c r="F176" s="55">
        <v>38500000</v>
      </c>
      <c r="G176" s="18" t="s">
        <v>267</v>
      </c>
    </row>
    <row r="177" spans="1:7" ht="15">
      <c r="A177" s="66" t="s">
        <v>293</v>
      </c>
      <c r="B177" s="67" t="s">
        <v>294</v>
      </c>
      <c r="C177" s="68" t="s">
        <v>295</v>
      </c>
      <c r="D177" s="65" t="s">
        <v>296</v>
      </c>
      <c r="E177" s="69">
        <v>126</v>
      </c>
      <c r="F177" s="70">
        <v>0</v>
      </c>
      <c r="G177" s="18" t="s">
        <v>267</v>
      </c>
    </row>
    <row r="178" spans="1:7" ht="15">
      <c r="A178" s="124" t="s">
        <v>297</v>
      </c>
      <c r="B178" s="125" t="s">
        <v>294</v>
      </c>
      <c r="C178" s="68" t="s">
        <v>298</v>
      </c>
      <c r="D178" s="65" t="s">
        <v>299</v>
      </c>
      <c r="E178" s="54">
        <v>146</v>
      </c>
      <c r="F178" s="55">
        <v>17589000</v>
      </c>
      <c r="G178" s="18" t="s">
        <v>267</v>
      </c>
    </row>
    <row r="179" spans="1:7" ht="15">
      <c r="A179" s="124"/>
      <c r="B179" s="125"/>
      <c r="C179" s="68" t="s">
        <v>300</v>
      </c>
      <c r="D179" s="65" t="s">
        <v>296</v>
      </c>
      <c r="E179" s="54">
        <v>151</v>
      </c>
      <c r="F179" s="55">
        <v>8211000</v>
      </c>
      <c r="G179" s="18" t="s">
        <v>267</v>
      </c>
    </row>
    <row r="180" spans="1:7" ht="15">
      <c r="A180" s="66" t="s">
        <v>301</v>
      </c>
      <c r="B180" s="67" t="s">
        <v>302</v>
      </c>
      <c r="C180" s="71" t="s">
        <v>303</v>
      </c>
      <c r="D180" s="66" t="s">
        <v>235</v>
      </c>
      <c r="E180" s="69">
        <v>126</v>
      </c>
      <c r="F180" s="70">
        <v>25000000</v>
      </c>
      <c r="G180" s="18" t="s">
        <v>267</v>
      </c>
    </row>
    <row r="181" spans="1:7" ht="15">
      <c r="A181" s="56"/>
      <c r="B181" s="57"/>
      <c r="C181" s="56"/>
      <c r="D181" s="56"/>
      <c r="E181" s="58"/>
      <c r="F181" s="72">
        <f>SUM(F3:F180)</f>
        <v>2316276312</v>
      </c>
    </row>
  </sheetData>
  <mergeCells count="98">
    <mergeCell ref="O169:O171"/>
    <mergeCell ref="A174:A176"/>
    <mergeCell ref="B174:B176"/>
    <mergeCell ref="C174:C176"/>
    <mergeCell ref="D174:D176"/>
    <mergeCell ref="A178:A179"/>
    <mergeCell ref="B178:B179"/>
    <mergeCell ref="A164:A166"/>
    <mergeCell ref="B164:B166"/>
    <mergeCell ref="C164:C166"/>
    <mergeCell ref="D164:D166"/>
    <mergeCell ref="A167:A173"/>
    <mergeCell ref="B167:B173"/>
    <mergeCell ref="C167:C173"/>
    <mergeCell ref="D167:D173"/>
    <mergeCell ref="A156:A159"/>
    <mergeCell ref="B156:B159"/>
    <mergeCell ref="C156:C159"/>
    <mergeCell ref="D156:D159"/>
    <mergeCell ref="A160:A163"/>
    <mergeCell ref="B160:B163"/>
    <mergeCell ref="C160:C163"/>
    <mergeCell ref="D160:D163"/>
    <mergeCell ref="C145:C147"/>
    <mergeCell ref="C148:C151"/>
    <mergeCell ref="A152:A155"/>
    <mergeCell ref="B152:B155"/>
    <mergeCell ref="C152:C155"/>
    <mergeCell ref="D152:D155"/>
    <mergeCell ref="D104:D105"/>
    <mergeCell ref="A106:A151"/>
    <mergeCell ref="B106:B151"/>
    <mergeCell ref="C106:C109"/>
    <mergeCell ref="D106:D151"/>
    <mergeCell ref="C110:C114"/>
    <mergeCell ref="C115:C116"/>
    <mergeCell ref="C117:C124"/>
    <mergeCell ref="C125:C133"/>
    <mergeCell ref="C134:C144"/>
    <mergeCell ref="A101:A105"/>
    <mergeCell ref="B101:B105"/>
    <mergeCell ref="C101:C102"/>
    <mergeCell ref="D101:D102"/>
    <mergeCell ref="C104:C105"/>
    <mergeCell ref="A59:A82"/>
    <mergeCell ref="B59:B82"/>
    <mergeCell ref="C59:C70"/>
    <mergeCell ref="D59:D82"/>
    <mergeCell ref="C71:C82"/>
    <mergeCell ref="A83:A100"/>
    <mergeCell ref="B83:B100"/>
    <mergeCell ref="C83:C85"/>
    <mergeCell ref="D83:D85"/>
    <mergeCell ref="C89:C92"/>
    <mergeCell ref="D89:D92"/>
    <mergeCell ref="C94:C95"/>
    <mergeCell ref="D94:D95"/>
    <mergeCell ref="C97:C99"/>
    <mergeCell ref="D97:D99"/>
    <mergeCell ref="A54:A58"/>
    <mergeCell ref="B54:B58"/>
    <mergeCell ref="C54:C55"/>
    <mergeCell ref="D54:D55"/>
    <mergeCell ref="C56:C58"/>
    <mergeCell ref="D56:D58"/>
    <mergeCell ref="A41:A48"/>
    <mergeCell ref="B41:B48"/>
    <mergeCell ref="C41:C44"/>
    <mergeCell ref="D41:D48"/>
    <mergeCell ref="C45:C48"/>
    <mergeCell ref="A49:A53"/>
    <mergeCell ref="B49:B53"/>
    <mergeCell ref="C49:C53"/>
    <mergeCell ref="D49:D53"/>
    <mergeCell ref="D31:D32"/>
    <mergeCell ref="C33:C35"/>
    <mergeCell ref="D33:D35"/>
    <mergeCell ref="C36:C37"/>
    <mergeCell ref="D36:D37"/>
    <mergeCell ref="C39:C40"/>
    <mergeCell ref="D39:D40"/>
    <mergeCell ref="A14:A40"/>
    <mergeCell ref="B14:B40"/>
    <mergeCell ref="C14:C16"/>
    <mergeCell ref="D14:D23"/>
    <mergeCell ref="C17:C18"/>
    <mergeCell ref="C19:C23"/>
    <mergeCell ref="C24:C26"/>
    <mergeCell ref="D24:D29"/>
    <mergeCell ref="C27:C29"/>
    <mergeCell ref="C31:C32"/>
    <mergeCell ref="A1:F1"/>
    <mergeCell ref="A3:A13"/>
    <mergeCell ref="B3:B13"/>
    <mergeCell ref="D3:D9"/>
    <mergeCell ref="C4:C9"/>
    <mergeCell ref="C11:C12"/>
    <mergeCell ref="D11:D13"/>
  </mergeCells>
  <pageMargins left="0.7" right="0.7" top="0.75" bottom="0.75" header="0.3" footer="0.3"/>
  <pageSetup paperSize="9" scale="97" orientation="portrait" r:id="rId1"/>
  <rowBreaks count="2" manualBreakCount="2">
    <brk id="105" max="16383" man="1"/>
    <brk id="1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dział. SZOP FEDS v.033 </vt:lpstr>
      <vt:lpstr>KI - SZOP FEDS v.033</vt:lpstr>
      <vt:lpstr>'dział. SZOP FEDS v.033 '!Obszar_wydruku</vt:lpstr>
      <vt:lpstr>'KI - SZOP FEDS v.033'!Obszar_wydruku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Pogorzelska</dc:creator>
  <cp:lastModifiedBy>Agnieszka Fedyk</cp:lastModifiedBy>
  <dcterms:created xsi:type="dcterms:W3CDTF">2026-04-29T07:32:16Z</dcterms:created>
  <dcterms:modified xsi:type="dcterms:W3CDTF">2026-04-30T06:41:54Z</dcterms:modified>
</cp:coreProperties>
</file>